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ps\2026\EM Regional Champs 2026\"/>
    </mc:Choice>
  </mc:AlternateContent>
  <xr:revisionPtr revIDLastSave="0" documentId="13_ncr:1_{DEA70978-1D6A-4824-A044-FD61B32E85FE}" xr6:coauthVersionLast="47" xr6:coauthVersionMax="47" xr10:uidLastSave="{00000000-0000-0000-0000-000000000000}"/>
  <bookViews>
    <workbookView xWindow="3140" yWindow="510" windowWidth="35050" windowHeight="19190" xr2:uid="{00000000-000D-0000-FFFF-FFFF00000000}"/>
  </bookViews>
  <sheets>
    <sheet name="Officials" sheetId="11" r:id="rId1"/>
    <sheet name="Panels-H" sheetId="12" r:id="rId2"/>
    <sheet name="Panels-V" sheetId="14" r:id="rId3"/>
  </sheets>
  <definedNames>
    <definedName name="_xlnm.Print_Area" localSheetId="1">'Panels-H'!$B$2:$G$33</definedName>
    <definedName name="_xlnm.Print_Area" localSheetId="2">'Panels-V'!$B$3:$D$50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83" i="11" l="1"/>
  <c r="BL83" i="11"/>
  <c r="BK84" i="11"/>
  <c r="BL84" i="11"/>
  <c r="BK85" i="11"/>
  <c r="BL85" i="11"/>
  <c r="BK86" i="11"/>
  <c r="BL86" i="11"/>
  <c r="BK87" i="11"/>
  <c r="BL87" i="11"/>
  <c r="BK88" i="11"/>
  <c r="BL88" i="11"/>
  <c r="BK89" i="11"/>
  <c r="BL89" i="11"/>
  <c r="BK90" i="11"/>
  <c r="BL90" i="11"/>
  <c r="BK91" i="11"/>
  <c r="BL91" i="11"/>
  <c r="BK92" i="11"/>
  <c r="BL92" i="11"/>
  <c r="BK93" i="11"/>
  <c r="BL93" i="11"/>
  <c r="BK94" i="11"/>
  <c r="BL94" i="11"/>
  <c r="BK95" i="11"/>
  <c r="BL95" i="11"/>
  <c r="BK96" i="11"/>
  <c r="BL96" i="11"/>
  <c r="BI81" i="11"/>
  <c r="BI82" i="11"/>
  <c r="BI83" i="11"/>
  <c r="BI84" i="11"/>
  <c r="BI85" i="11"/>
  <c r="BI86" i="11"/>
  <c r="BI87" i="11"/>
  <c r="BI88" i="11"/>
  <c r="BI89" i="11"/>
  <c r="BI90" i="11"/>
  <c r="BI91" i="11"/>
  <c r="BI92" i="11"/>
  <c r="BK82" i="11" l="1"/>
  <c r="AC4" i="11" l="1"/>
  <c r="O4" i="11"/>
  <c r="BK25" i="11"/>
  <c r="BK24" i="11"/>
  <c r="BK23" i="11"/>
  <c r="BK22" i="11"/>
  <c r="BG4" i="11"/>
  <c r="BF4" i="11"/>
  <c r="BE4" i="11"/>
  <c r="BD4" i="11"/>
  <c r="BC4" i="11"/>
  <c r="BB4" i="11"/>
  <c r="BA4" i="11"/>
  <c r="AZ4" i="11"/>
  <c r="AY4" i="11"/>
  <c r="AX4" i="11"/>
  <c r="AW4" i="11"/>
  <c r="AV4" i="11"/>
  <c r="AT4" i="11"/>
  <c r="AS4" i="11"/>
  <c r="AR4" i="11"/>
  <c r="AQ4" i="11"/>
  <c r="AP4" i="11"/>
  <c r="AO4" i="11"/>
  <c r="AN4" i="11"/>
  <c r="AM4" i="11"/>
  <c r="AL4" i="11"/>
  <c r="AK4" i="11"/>
  <c r="AJ4" i="11"/>
  <c r="AI4" i="11"/>
  <c r="AG4" i="11"/>
  <c r="AF4" i="11"/>
  <c r="AE4" i="11"/>
  <c r="AD4" i="11"/>
  <c r="AB4" i="11"/>
  <c r="AA4" i="11"/>
  <c r="Z4" i="11"/>
  <c r="Y4" i="11"/>
  <c r="X4" i="11"/>
  <c r="W4" i="11"/>
  <c r="V4" i="11"/>
  <c r="U4" i="11"/>
  <c r="S4" i="11"/>
  <c r="R4" i="11"/>
  <c r="Q4" i="11"/>
  <c r="P4" i="11"/>
  <c r="N4" i="11"/>
  <c r="M4" i="11"/>
  <c r="L4" i="11"/>
  <c r="K4" i="11"/>
  <c r="J4" i="11"/>
  <c r="I4" i="11"/>
  <c r="H4" i="11"/>
  <c r="G4" i="11"/>
  <c r="BM26" i="11"/>
  <c r="BL26" i="11"/>
  <c r="BK26" i="11"/>
  <c r="BI26" i="11"/>
  <c r="BM25" i="11"/>
  <c r="BL25" i="11"/>
  <c r="BI25" i="11"/>
  <c r="BM24" i="11"/>
  <c r="BL24" i="11"/>
  <c r="BI24" i="11"/>
  <c r="BM23" i="11"/>
  <c r="BL23" i="11"/>
  <c r="BI23" i="11"/>
  <c r="BM22" i="11"/>
  <c r="BL22" i="11"/>
  <c r="BI22" i="11"/>
  <c r="BM21" i="11"/>
  <c r="BL21" i="11"/>
  <c r="BK21" i="11"/>
  <c r="BI21" i="11"/>
  <c r="BI128" i="11"/>
  <c r="BI127" i="11"/>
  <c r="BI126" i="11"/>
  <c r="BI125" i="11"/>
  <c r="BI124" i="11"/>
  <c r="BI123" i="11"/>
  <c r="BI122" i="11"/>
  <c r="BI121" i="11"/>
  <c r="BI120" i="11"/>
  <c r="BI119" i="11"/>
  <c r="BI118" i="11"/>
  <c r="BI117" i="11"/>
  <c r="BI116" i="11"/>
  <c r="BI115" i="11"/>
  <c r="BI114" i="11"/>
  <c r="BI113" i="11"/>
  <c r="BI112" i="11"/>
  <c r="BI111" i="11"/>
  <c r="BI110" i="11"/>
  <c r="BI109" i="11"/>
  <c r="BI108" i="11"/>
  <c r="BI107" i="11"/>
  <c r="BI106" i="11"/>
  <c r="BI105" i="11"/>
  <c r="BI104" i="11"/>
  <c r="BI103" i="11"/>
  <c r="BI102" i="11"/>
  <c r="G28" i="12" l="1" a="1"/>
  <c r="F28" i="12"/>
  <c r="D45" i="14"/>
  <c r="C28" i="12"/>
  <c r="C45" i="14"/>
  <c r="D28" i="12"/>
  <c r="D44" i="14"/>
  <c r="D27" i="12"/>
  <c r="C27" i="12"/>
  <c r="D65" i="14"/>
  <c r="C65" i="14"/>
  <c r="D59" i="14"/>
  <c r="C59" i="14"/>
  <c r="D56" i="14"/>
  <c r="C56" i="14"/>
  <c r="D64" i="14"/>
  <c r="C64" i="14"/>
  <c r="C54" i="14" a="1"/>
  <c r="D54" i="14" a="1"/>
  <c r="F21" i="12"/>
  <c r="D57" i="14"/>
  <c r="C57" i="14"/>
  <c r="D60" i="14" a="1"/>
  <c r="C61" i="14" a="1"/>
  <c r="D61" i="14" a="1"/>
  <c r="C60" i="14" a="1"/>
  <c r="G27" i="12" a="1"/>
  <c r="F27" i="12"/>
  <c r="D62" i="14"/>
  <c r="C62" i="14"/>
  <c r="D53" i="14"/>
  <c r="C53" i="14"/>
  <c r="D55" i="14"/>
  <c r="D58" i="14"/>
  <c r="C58" i="14"/>
  <c r="C47" i="14"/>
  <c r="D48" i="14"/>
  <c r="C48" i="14"/>
  <c r="D39" i="14"/>
  <c r="D43" i="14"/>
  <c r="C43" i="14"/>
  <c r="D40" i="14"/>
  <c r="D46" i="14"/>
  <c r="C46" i="14"/>
  <c r="C37" i="14"/>
  <c r="D37" i="14"/>
  <c r="D41" i="14"/>
  <c r="C41" i="14"/>
  <c r="C44" i="14"/>
  <c r="C38" i="14"/>
  <c r="D38" i="14" a="1"/>
  <c r="C21" i="12"/>
  <c r="D42" i="14"/>
  <c r="C42" i="14"/>
  <c r="F13" i="12"/>
  <c r="C30" i="14"/>
  <c r="D28" i="14"/>
  <c r="C28" i="14"/>
  <c r="F11" i="12"/>
  <c r="D12" i="14"/>
  <c r="D11" i="12"/>
  <c r="BM108" i="11"/>
  <c r="BM107" i="11"/>
  <c r="BM106" i="11"/>
  <c r="BM105" i="11"/>
  <c r="BM104" i="11"/>
  <c r="BM103" i="11"/>
  <c r="BM102" i="11"/>
  <c r="BM101" i="11"/>
  <c r="BM100" i="11"/>
  <c r="BM99" i="11"/>
  <c r="BM64" i="11" l="1"/>
  <c r="BM63" i="11"/>
  <c r="BM61" i="11"/>
  <c r="BM60" i="11"/>
  <c r="BM58" i="11"/>
  <c r="BM57" i="11"/>
  <c r="BM56" i="11"/>
  <c r="BM55" i="11"/>
  <c r="BM53" i="11"/>
  <c r="BM52" i="11"/>
  <c r="BM51" i="11"/>
  <c r="BM50" i="11"/>
  <c r="BM48" i="11"/>
  <c r="BM47" i="11"/>
  <c r="BM46" i="11"/>
  <c r="BM44" i="11"/>
  <c r="BM43" i="11"/>
  <c r="BM42" i="11"/>
  <c r="BM41" i="11"/>
  <c r="BM40" i="11"/>
  <c r="BM39" i="11"/>
  <c r="BM38" i="11"/>
  <c r="BM37" i="11"/>
  <c r="BM36" i="11"/>
  <c r="BM35" i="11"/>
  <c r="BM34" i="11"/>
  <c r="BM33" i="11"/>
  <c r="BM32" i="11"/>
  <c r="BM17" i="11"/>
  <c r="BM49" i="11"/>
  <c r="BL58" i="11"/>
  <c r="BK58" i="11"/>
  <c r="BI58" i="11"/>
  <c r="BL57" i="11"/>
  <c r="BK57" i="11"/>
  <c r="BI57" i="11"/>
  <c r="BL56" i="11"/>
  <c r="BK56" i="11"/>
  <c r="BI56" i="11"/>
  <c r="BL55" i="11"/>
  <c r="BK55" i="11"/>
  <c r="BI55" i="11"/>
  <c r="BM54" i="11"/>
  <c r="BL54" i="11"/>
  <c r="BK54" i="11"/>
  <c r="BI54" i="11"/>
  <c r="BL53" i="11"/>
  <c r="BK53" i="11"/>
  <c r="BI53" i="11"/>
  <c r="BL52" i="11"/>
  <c r="BK52" i="11"/>
  <c r="BI52" i="11"/>
  <c r="BL51" i="11"/>
  <c r="BK51" i="11"/>
  <c r="BI51" i="11"/>
  <c r="BL50" i="11"/>
  <c r="BK50" i="11"/>
  <c r="BI50" i="11"/>
  <c r="BM59" i="11"/>
  <c r="BL59" i="11"/>
  <c r="BK59" i="11"/>
  <c r="BI59" i="11"/>
  <c r="BL48" i="11"/>
  <c r="BK48" i="11"/>
  <c r="BI48" i="11"/>
  <c r="BL47" i="11"/>
  <c r="BK47" i="11"/>
  <c r="BI47" i="11"/>
  <c r="BL46" i="11"/>
  <c r="BK46" i="11"/>
  <c r="BI46" i="11"/>
  <c r="BM45" i="11"/>
  <c r="BL45" i="11"/>
  <c r="BK45" i="11"/>
  <c r="BI45" i="11"/>
  <c r="BL44" i="11"/>
  <c r="BK44" i="11"/>
  <c r="BI44" i="11"/>
  <c r="BL43" i="11"/>
  <c r="BK43" i="11"/>
  <c r="BI43" i="11"/>
  <c r="BL42" i="11"/>
  <c r="BK42" i="11"/>
  <c r="BI42" i="11"/>
  <c r="BL41" i="11"/>
  <c r="BK41" i="11"/>
  <c r="BI41" i="11"/>
  <c r="BL40" i="11"/>
  <c r="BK40" i="11"/>
  <c r="BI40" i="11"/>
  <c r="BL64" i="11"/>
  <c r="BK64" i="11"/>
  <c r="BI64" i="11"/>
  <c r="BL63" i="11"/>
  <c r="BK63" i="11"/>
  <c r="BI63" i="11"/>
  <c r="BM62" i="11"/>
  <c r="BL62" i="11"/>
  <c r="BK62" i="11"/>
  <c r="BI62" i="11"/>
  <c r="BL61" i="11"/>
  <c r="BK61" i="11"/>
  <c r="BI61" i="11"/>
  <c r="BL60" i="11"/>
  <c r="BK60" i="11"/>
  <c r="BI60" i="11"/>
  <c r="BL39" i="11"/>
  <c r="BK39" i="11"/>
  <c r="BI39" i="11"/>
  <c r="BL38" i="11"/>
  <c r="BK38" i="11"/>
  <c r="BI38" i="11"/>
  <c r="BL37" i="11"/>
  <c r="BK37" i="11"/>
  <c r="BI37" i="11"/>
  <c r="BL36" i="11"/>
  <c r="BK36" i="11"/>
  <c r="BI36" i="11"/>
  <c r="BL35" i="11"/>
  <c r="BK35" i="11"/>
  <c r="BI35" i="11"/>
  <c r="BL34" i="11"/>
  <c r="BK34" i="11"/>
  <c r="BI34" i="11"/>
  <c r="BL33" i="11"/>
  <c r="BK33" i="11"/>
  <c r="BI33" i="11"/>
  <c r="BL32" i="11"/>
  <c r="BK32" i="11"/>
  <c r="BI32" i="11"/>
  <c r="BL17" i="11"/>
  <c r="D26" i="14" s="1"/>
  <c r="BK17" i="11"/>
  <c r="BI17" i="11"/>
  <c r="BL49" i="11"/>
  <c r="BK49" i="11"/>
  <c r="BI49" i="11"/>
  <c r="BM16" i="11"/>
  <c r="BL16" i="11"/>
  <c r="D25" i="14" s="1"/>
  <c r="BK16" i="11"/>
  <c r="BI16" i="11"/>
  <c r="BM15" i="11"/>
  <c r="BL15" i="11"/>
  <c r="BK15" i="11"/>
  <c r="BI15" i="11"/>
  <c r="BM14" i="11"/>
  <c r="BL14" i="11"/>
  <c r="D24" i="14" s="1"/>
  <c r="BK14" i="11"/>
  <c r="C24" i="14" s="1"/>
  <c r="BI14" i="11"/>
  <c r="BM13" i="11"/>
  <c r="BL13" i="11"/>
  <c r="D10" i="14" s="1"/>
  <c r="BK13" i="11"/>
  <c r="C10" i="14" s="1"/>
  <c r="BI13" i="11"/>
  <c r="BM12" i="11"/>
  <c r="BL12" i="11"/>
  <c r="BK12" i="11"/>
  <c r="G8" i="12" s="1"/>
  <c r="BI12" i="11"/>
  <c r="F8" i="12" s="1"/>
  <c r="D30" i="14" l="1"/>
  <c r="D29" i="14"/>
  <c r="D32" i="14"/>
  <c r="G12" i="12"/>
  <c r="C29" i="14"/>
  <c r="F12" i="12"/>
  <c r="C13" i="12"/>
  <c r="C14" i="14"/>
  <c r="C32" i="14"/>
  <c r="D14" i="14"/>
  <c r="G9" i="12"/>
  <c r="C26" i="14"/>
  <c r="C39" i="14"/>
  <c r="C25" i="14"/>
  <c r="C40" i="14"/>
  <c r="C55" i="14"/>
  <c r="D10" i="12"/>
  <c r="F9" i="12"/>
  <c r="G5" i="12" a="1"/>
  <c r="G21" i="12" a="1"/>
  <c r="BM29" i="11"/>
  <c r="BL29" i="11"/>
  <c r="BK29" i="11"/>
  <c r="BI29" i="11"/>
  <c r="BM98" i="11"/>
  <c r="BM97" i="11"/>
  <c r="BM96" i="11"/>
  <c r="BM95" i="11"/>
  <c r="BM94" i="11"/>
  <c r="BM93" i="11"/>
  <c r="BM92" i="11"/>
  <c r="BM91" i="11"/>
  <c r="BM90" i="11"/>
  <c r="BM89" i="11"/>
  <c r="BM88" i="11"/>
  <c r="BM87" i="11"/>
  <c r="BM86" i="11"/>
  <c r="BM85" i="11"/>
  <c r="BM84" i="11"/>
  <c r="BM83" i="11"/>
  <c r="BM82" i="11"/>
  <c r="BM81" i="11"/>
  <c r="BM80" i="11"/>
  <c r="BM79" i="11"/>
  <c r="BM78" i="11"/>
  <c r="BM77" i="11"/>
  <c r="BM76" i="11"/>
  <c r="BM75" i="11"/>
  <c r="BM74" i="11"/>
  <c r="BM73" i="11"/>
  <c r="BM6" i="11"/>
  <c r="BM7" i="11"/>
  <c r="BM8" i="11"/>
  <c r="BM9" i="11"/>
  <c r="BM10" i="11"/>
  <c r="BM11" i="11"/>
  <c r="BM18" i="11"/>
  <c r="BM19" i="11"/>
  <c r="BM20" i="11"/>
  <c r="BM27" i="11"/>
  <c r="BM28" i="11"/>
  <c r="BM30" i="11"/>
  <c r="BM31" i="11"/>
  <c r="BM65" i="11"/>
  <c r="BM66" i="11"/>
  <c r="BM67" i="11"/>
  <c r="BM68" i="11"/>
  <c r="BM69" i="11"/>
  <c r="BM70" i="11"/>
  <c r="BM5" i="11"/>
  <c r="BL9" i="11"/>
  <c r="BK9" i="11"/>
  <c r="BI9" i="11"/>
  <c r="BL5" i="11"/>
  <c r="BL6" i="11"/>
  <c r="BL7" i="11"/>
  <c r="BL8" i="11"/>
  <c r="D8" i="14" s="1"/>
  <c r="BL10" i="11"/>
  <c r="BL11" i="11"/>
  <c r="D5" i="14" s="1"/>
  <c r="BL18" i="11"/>
  <c r="BL19" i="11"/>
  <c r="D11" i="14" s="1"/>
  <c r="BL20" i="11"/>
  <c r="BL27" i="11"/>
  <c r="BL28" i="11"/>
  <c r="BL30" i="11"/>
  <c r="BL31" i="11"/>
  <c r="BL65" i="11"/>
  <c r="BL66" i="11"/>
  <c r="BL67" i="11"/>
  <c r="BL68" i="11"/>
  <c r="BL69" i="11"/>
  <c r="BK6" i="11"/>
  <c r="BK7" i="11"/>
  <c r="BK8" i="11"/>
  <c r="C8" i="14" s="1"/>
  <c r="BK10" i="11"/>
  <c r="BK11" i="11"/>
  <c r="C5" i="14" s="1"/>
  <c r="BK18" i="11"/>
  <c r="BK19" i="11"/>
  <c r="BK20" i="11"/>
  <c r="BK27" i="11"/>
  <c r="BK28" i="11"/>
  <c r="BK30" i="11"/>
  <c r="BK31" i="11"/>
  <c r="BK65" i="11"/>
  <c r="BK66" i="11"/>
  <c r="BK67" i="11"/>
  <c r="BK68" i="11"/>
  <c r="BK69" i="11"/>
  <c r="BK5" i="11"/>
  <c r="D22" i="14" l="1" a="1"/>
  <c r="D6" i="14"/>
  <c r="C22" i="14"/>
  <c r="F5" i="12"/>
  <c r="C6" i="14"/>
  <c r="C5" i="12"/>
  <c r="D12" i="12"/>
  <c r="G11" i="12"/>
  <c r="D9" i="14"/>
  <c r="D8" i="12"/>
  <c r="C12" i="14"/>
  <c r="C9" i="14"/>
  <c r="C8" i="12"/>
  <c r="D21" i="14"/>
  <c r="G4" i="12"/>
  <c r="D7" i="14"/>
  <c r="D13" i="14"/>
  <c r="D6" i="12"/>
  <c r="D23" i="14"/>
  <c r="G6" i="12"/>
  <c r="D27" i="14"/>
  <c r="G10" i="12"/>
  <c r="C21" i="14"/>
  <c r="F4" i="12"/>
  <c r="C7" i="14"/>
  <c r="C13" i="14"/>
  <c r="C6" i="12"/>
  <c r="C23" i="14"/>
  <c r="F6" i="12"/>
  <c r="C27" i="14"/>
  <c r="F10" i="12"/>
  <c r="D5" i="12" a="1"/>
  <c r="C10" i="12"/>
  <c r="C11" i="14"/>
  <c r="C11" i="12"/>
  <c r="D4" i="12"/>
  <c r="D7" i="12"/>
  <c r="D9" i="12"/>
  <c r="D21" i="12" a="1"/>
  <c r="G7" i="12"/>
  <c r="C25" i="12"/>
  <c r="D25" i="12"/>
  <c r="D26" i="12"/>
  <c r="G25" i="12"/>
  <c r="C26" i="12"/>
  <c r="F25" i="12"/>
  <c r="G26" i="12"/>
  <c r="F26" i="12"/>
  <c r="BI68" i="11"/>
  <c r="BI67" i="11"/>
  <c r="BI66" i="11"/>
  <c r="BI65" i="11"/>
  <c r="BL70" i="11" l="1"/>
  <c r="BL71" i="11"/>
  <c r="BL72" i="11"/>
  <c r="BL73" i="11"/>
  <c r="BL74" i="11"/>
  <c r="BL75" i="11"/>
  <c r="D31" i="14" s="1"/>
  <c r="BL76" i="11"/>
  <c r="BL77" i="11"/>
  <c r="BL78" i="11"/>
  <c r="BL79" i="11"/>
  <c r="BL80" i="11"/>
  <c r="D16" i="14" s="1"/>
  <c r="BL81" i="11"/>
  <c r="D49" i="14" s="1"/>
  <c r="BL82" i="11"/>
  <c r="D47" i="14" s="1"/>
  <c r="BL97" i="11"/>
  <c r="BL98" i="11"/>
  <c r="BL99" i="11"/>
  <c r="BL100" i="11"/>
  <c r="BL101" i="11"/>
  <c r="BL102" i="11"/>
  <c r="BL103" i="11"/>
  <c r="BL104" i="11"/>
  <c r="BL105" i="11"/>
  <c r="BL106" i="11"/>
  <c r="BL107" i="11"/>
  <c r="BL108" i="11"/>
  <c r="BL109" i="11"/>
  <c r="BL110" i="11"/>
  <c r="BL111" i="11"/>
  <c r="BL112" i="11"/>
  <c r="BL113" i="11"/>
  <c r="BL114" i="11"/>
  <c r="BL115" i="11"/>
  <c r="BL116" i="11"/>
  <c r="BL117" i="11"/>
  <c r="BL118" i="11"/>
  <c r="BL119" i="11"/>
  <c r="BL120" i="11"/>
  <c r="BL121" i="11"/>
  <c r="BL122" i="11"/>
  <c r="BL123" i="11"/>
  <c r="BL124" i="11"/>
  <c r="BL125" i="11"/>
  <c r="BL126" i="11"/>
  <c r="BK70" i="11"/>
  <c r="BK71" i="11"/>
  <c r="BK72" i="11"/>
  <c r="BK73" i="11"/>
  <c r="BK74" i="11"/>
  <c r="BK75" i="11"/>
  <c r="BK76" i="11"/>
  <c r="BK77" i="11"/>
  <c r="BK78" i="11"/>
  <c r="BK79" i="11"/>
  <c r="BK80" i="11"/>
  <c r="C16" i="14" s="1"/>
  <c r="BK81" i="11"/>
  <c r="C49" i="14" s="1"/>
  <c r="F29" i="12"/>
  <c r="BK97" i="11"/>
  <c r="BK98" i="11"/>
  <c r="BK99" i="11"/>
  <c r="BK100" i="11"/>
  <c r="BK101" i="11"/>
  <c r="BK102" i="11"/>
  <c r="BK103" i="11"/>
  <c r="BK104" i="11"/>
  <c r="BK105" i="11"/>
  <c r="BK106" i="11"/>
  <c r="BK107" i="11"/>
  <c r="BK108" i="11"/>
  <c r="BK109" i="11"/>
  <c r="BK110" i="11"/>
  <c r="BK111" i="11"/>
  <c r="BK112" i="11"/>
  <c r="BK113" i="11"/>
  <c r="BK114" i="11"/>
  <c r="BK115" i="11"/>
  <c r="BK116" i="11"/>
  <c r="BK117" i="11"/>
  <c r="BK118" i="11"/>
  <c r="BK119" i="11"/>
  <c r="BK120" i="11"/>
  <c r="BK121" i="11"/>
  <c r="BK122" i="11"/>
  <c r="BK123" i="11"/>
  <c r="BK124" i="11"/>
  <c r="BK125" i="11"/>
  <c r="BK126" i="11"/>
  <c r="BI70" i="11"/>
  <c r="BI77" i="11"/>
  <c r="BI101" i="11"/>
  <c r="BI100" i="11"/>
  <c r="BI99" i="11"/>
  <c r="BI98" i="11"/>
  <c r="BI97" i="11"/>
  <c r="BI96" i="11"/>
  <c r="BI95" i="11"/>
  <c r="BI94" i="11"/>
  <c r="BI93" i="11"/>
  <c r="BI79" i="11"/>
  <c r="BI80" i="11"/>
  <c r="BI75" i="11"/>
  <c r="BI78" i="11"/>
  <c r="BI74" i="11"/>
  <c r="BI76" i="11"/>
  <c r="BI73" i="11"/>
  <c r="BI71" i="11"/>
  <c r="BI11" i="11"/>
  <c r="C7" i="12" s="1"/>
  <c r="BI30" i="11"/>
  <c r="BI18" i="11"/>
  <c r="BI19" i="11"/>
  <c r="BI31" i="11"/>
  <c r="BI28" i="11"/>
  <c r="BI6" i="11"/>
  <c r="C9" i="12" s="1"/>
  <c r="BI27" i="11"/>
  <c r="BI8" i="11"/>
  <c r="BI5" i="11"/>
  <c r="BI10" i="11"/>
  <c r="BI20" i="11"/>
  <c r="C12" i="12" s="1"/>
  <c r="BI7" i="11"/>
  <c r="BI69" i="11"/>
  <c r="C33" i="14" l="1"/>
  <c r="D33" i="14"/>
  <c r="D63" i="14"/>
  <c r="D17" i="14"/>
  <c r="C63" i="14"/>
  <c r="C17" i="14"/>
  <c r="D15" i="14"/>
  <c r="D14" i="12"/>
  <c r="D16" i="12"/>
  <c r="C31" i="14"/>
  <c r="F14" i="12"/>
  <c r="C15" i="14"/>
  <c r="C14" i="12"/>
  <c r="F16" i="12"/>
  <c r="C16" i="12"/>
  <c r="D15" i="12"/>
  <c r="C4" i="12"/>
  <c r="F15" i="12"/>
  <c r="C15" i="12"/>
  <c r="F7" i="12"/>
  <c r="G16" i="12"/>
  <c r="D13" i="12"/>
  <c r="D29" i="12"/>
  <c r="F31" i="12"/>
  <c r="G24" i="12"/>
  <c r="F24" i="12"/>
  <c r="F20" i="12"/>
  <c r="G20" i="12"/>
  <c r="F22" i="12"/>
  <c r="G22" i="12"/>
  <c r="F23" i="12"/>
  <c r="G23" i="12"/>
  <c r="G32" i="12"/>
  <c r="G30" i="12"/>
  <c r="C29" i="12"/>
  <c r="D32" i="12"/>
  <c r="C32" i="12"/>
  <c r="C20" i="12"/>
  <c r="D20" i="12"/>
  <c r="D31" i="12"/>
  <c r="C31" i="12"/>
  <c r="D22" i="12"/>
  <c r="C22" i="12"/>
  <c r="D23" i="12"/>
  <c r="C23" i="12"/>
  <c r="C24" i="12"/>
  <c r="D24" i="12"/>
  <c r="D30" i="12"/>
  <c r="C30" i="12"/>
  <c r="G15" i="12"/>
  <c r="G13" i="12"/>
  <c r="G14" i="12"/>
  <c r="F30" i="12"/>
  <c r="F32" i="12"/>
  <c r="G29" i="12"/>
  <c r="G31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<sst xmlns="http://schemas.openxmlformats.org/spreadsheetml/2006/main" count="241" uniqueCount="42">
  <si>
    <t>Name</t>
  </si>
  <si>
    <t>Officials</t>
  </si>
  <si>
    <t>Club</t>
  </si>
  <si>
    <t>Role</t>
  </si>
  <si>
    <t>AM</t>
  </si>
  <si>
    <t>PM</t>
  </si>
  <si>
    <t>Panel 1</t>
  </si>
  <si>
    <t>Panel 2</t>
  </si>
  <si>
    <t>Panel 3</t>
  </si>
  <si>
    <t>Ch</t>
  </si>
  <si>
    <t>J1</t>
  </si>
  <si>
    <t>J2</t>
  </si>
  <si>
    <t>J3</t>
  </si>
  <si>
    <t>J4</t>
  </si>
  <si>
    <t>Tf</t>
  </si>
  <si>
    <t>WM</t>
  </si>
  <si>
    <t>CM</t>
  </si>
  <si>
    <t>MR</t>
  </si>
  <si>
    <t>CR</t>
  </si>
  <si>
    <t>Chair</t>
  </si>
  <si>
    <t>Tariff</t>
  </si>
  <si>
    <t>Judge 1</t>
  </si>
  <si>
    <t>Judge 2</t>
  </si>
  <si>
    <t>Judge 3</t>
  </si>
  <si>
    <t>Judge 4</t>
  </si>
  <si>
    <t>Warmup Marshall</t>
  </si>
  <si>
    <t>Manual Recorder</t>
  </si>
  <si>
    <t>Computer Recorder</t>
  </si>
  <si>
    <t>Panel 4</t>
  </si>
  <si>
    <t>H1</t>
  </si>
  <si>
    <t>H2</t>
  </si>
  <si>
    <t>HD1</t>
  </si>
  <si>
    <t>HD2</t>
  </si>
  <si>
    <t>Zone</t>
  </si>
  <si>
    <t>Panel 1 - Trampoline</t>
  </si>
  <si>
    <t>Panel 2 - Trampoline</t>
  </si>
  <si>
    <t>Panel 3 - Trampoline</t>
  </si>
  <si>
    <t>Panel 4 - DMT</t>
  </si>
  <si>
    <t>Time of Flight</t>
  </si>
  <si>
    <t>Reserves</t>
  </si>
  <si>
    <t>TOF</t>
  </si>
  <si>
    <t>Marshall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</si>
</sst>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6"/>
      <color theme="0" tint="-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161"/>
      <scheme val="minor"/>
    </font>
    <font>
      <sz val="36"/>
      <color theme="1"/>
      <name val="Calibri"/>
      <family val="2"/>
      <scheme val="minor"/>
    </font>
    <font>
      <sz val="10"/>
      <name val="Arial"/>
      <family val="2"/>
      <charset val="161"/>
    </font>
    <font>
      <i/>
      <sz val="11"/>
      <color theme="1"/>
      <name val="Calibri"/>
      <family val="2"/>
      <charset val="161"/>
      <scheme val="minor"/>
    </font>
    <font>
      <i/>
      <sz val="11"/>
      <color theme="0" tint="-0.34998626667073579"/>
      <name val="Calibri"/>
      <family val="2"/>
      <charset val="161"/>
      <scheme val="minor"/>
    </font>
    <font>
      <strike/>
      <sz val="11"/>
      <color theme="1"/>
      <name val="Calibri"/>
      <family val="2"/>
      <scheme val="minor"/>
    </font>
    <font>
      <i/>
      <sz val="8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11" fillId="0" borderId="0"/>
    <xf numFmtId="0" fontId="8" fillId="0" borderId="0"/>
    <xf numFmtId="0" fontId="8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5" borderId="0" xfId="0" applyFill="1"/>
    <xf numFmtId="0" fontId="6" fillId="0" borderId="0" xfId="0" applyFont="1"/>
    <xf numFmtId="0" fontId="0" fillId="0" borderId="0" xfId="0" applyAlignment="1">
      <alignment vertical="top"/>
    </xf>
    <xf numFmtId="0" fontId="0" fillId="0" borderId="0" xfId="0" applyAlignment="1" applyProtection="1">
      <alignment horizontal="center" vertical="top"/>
      <protection locked="0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 applyAlignment="1">
      <alignment vertical="top"/>
    </xf>
    <xf numFmtId="0" fontId="2" fillId="0" borderId="0" xfId="0" applyFont="1" applyAlignment="1">
      <alignment horizontal="center" vertical="top"/>
    </xf>
    <xf numFmtId="0" fontId="7" fillId="0" borderId="0" xfId="0" applyFont="1"/>
    <xf numFmtId="0" fontId="0" fillId="6" borderId="0" xfId="0" applyFill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2" xfId="0" applyBorder="1"/>
    <xf numFmtId="0" fontId="0" fillId="6" borderId="4" xfId="0" applyFill="1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right" indent="2"/>
    </xf>
    <xf numFmtId="0" fontId="9" fillId="0" borderId="0" xfId="0" applyFont="1"/>
    <xf numFmtId="0" fontId="9" fillId="0" borderId="5" xfId="0" applyFont="1" applyBorder="1"/>
    <xf numFmtId="0" fontId="0" fillId="0" borderId="5" xfId="0" applyBorder="1"/>
    <xf numFmtId="0" fontId="0" fillId="0" borderId="2" xfId="0" applyBorder="1" applyAlignment="1">
      <alignment horizontal="right" indent="2"/>
    </xf>
    <xf numFmtId="0" fontId="4" fillId="6" borderId="7" xfId="0" applyFont="1" applyFill="1" applyBorder="1" applyAlignment="1">
      <alignment horizontal="center"/>
    </xf>
    <xf numFmtId="0" fontId="12" fillId="0" borderId="0" xfId="0" applyFont="1"/>
    <xf numFmtId="0" fontId="4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0" fillId="6" borderId="0" xfId="0" applyFill="1" applyAlignment="1" applyProtection="1">
      <alignment horizontal="center"/>
      <protection locked="0"/>
    </xf>
    <xf numFmtId="0" fontId="12" fillId="6" borderId="0" xfId="0" applyFont="1" applyFill="1" applyAlignment="1">
      <alignment horizontal="center"/>
    </xf>
    <xf numFmtId="0" fontId="13" fillId="0" borderId="0" xfId="0" applyFont="1"/>
    <xf numFmtId="0" fontId="13" fillId="6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6" fillId="6" borderId="7" xfId="0" applyFont="1" applyFill="1" applyBorder="1" applyAlignment="1">
      <alignment horizontal="right" indent="2"/>
    </xf>
    <xf numFmtId="0" fontId="0" fillId="7" borderId="0" xfId="0" applyFill="1"/>
    <xf numFmtId="0" fontId="6" fillId="7" borderId="0" xfId="0" applyFont="1" applyFill="1"/>
    <xf numFmtId="0" fontId="0" fillId="7" borderId="0" xfId="0" applyFill="1" applyAlignment="1">
      <alignment horizontal="right" indent="2"/>
    </xf>
    <xf numFmtId="0" fontId="7" fillId="7" borderId="0" xfId="0" applyFont="1" applyFill="1"/>
    <xf numFmtId="0" fontId="0" fillId="7" borderId="0" xfId="0" applyFill="1" applyAlignment="1">
      <alignment horizontal="center"/>
    </xf>
    <xf numFmtId="0" fontId="4" fillId="6" borderId="10" xfId="0" applyFont="1" applyFill="1" applyBorder="1" applyAlignment="1">
      <alignment horizontal="right" indent="2"/>
    </xf>
    <xf numFmtId="0" fontId="0" fillId="6" borderId="9" xfId="0" applyFill="1" applyBorder="1" applyAlignment="1">
      <alignment horizontal="right" indent="2"/>
    </xf>
    <xf numFmtId="0" fontId="0" fillId="6" borderId="11" xfId="0" applyFill="1" applyBorder="1" applyAlignment="1">
      <alignment horizontal="right" indent="2"/>
    </xf>
    <xf numFmtId="0" fontId="0" fillId="6" borderId="12" xfId="0" applyFill="1" applyBorder="1" applyAlignment="1">
      <alignment horizontal="right" indent="2"/>
    </xf>
    <xf numFmtId="0" fontId="6" fillId="6" borderId="10" xfId="0" applyFont="1" applyFill="1" applyBorder="1" applyAlignment="1">
      <alignment horizontal="right" indent="2"/>
    </xf>
    <xf numFmtId="0" fontId="6" fillId="6" borderId="8" xfId="0" applyFont="1" applyFill="1" applyBorder="1" applyAlignment="1">
      <alignment horizontal="right" indent="2"/>
    </xf>
    <xf numFmtId="0" fontId="15" fillId="0" borderId="1" xfId="0" applyFont="1" applyBorder="1"/>
    <xf numFmtId="0" fontId="16" fillId="6" borderId="0" xfId="0" applyFont="1" applyFill="1" applyAlignment="1">
      <alignment horizontal="center"/>
    </xf>
    <xf numFmtId="0" fontId="9" fillId="0" borderId="13" xfId="0" applyFont="1" applyBorder="1"/>
    <xf numFmtId="0" fontId="9" fillId="0" borderId="1" xfId="0" applyFont="1" applyBorder="1"/>
    <xf numFmtId="0" fontId="9" fillId="0" borderId="6" xfId="0" applyFont="1" applyBorder="1"/>
    <xf numFmtId="0" fontId="9" fillId="0" borderId="3" xfId="0" applyFont="1" applyBorder="1"/>
    <xf numFmtId="0" fontId="7" fillId="0" borderId="7" xfId="0" applyFont="1" applyBorder="1"/>
    <xf numFmtId="0" fontId="0" fillId="0" borderId="9" xfId="0" applyBorder="1" applyAlignment="1">
      <alignment horizontal="center"/>
    </xf>
    <xf numFmtId="0" fontId="20" fillId="0" borderId="0" xfId="0" applyFont="1"/>
    <xf numFmtId="0" fontId="20" fillId="0" borderId="5" xfId="0" applyFont="1" applyBorder="1"/>
    <xf numFmtId="0" fontId="0" fillId="6" borderId="5" xfId="0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0" fillId="0" borderId="1" xfId="0" applyBorder="1"/>
    <xf numFmtId="0" fontId="16" fillId="0" borderId="0" xfId="0" applyFont="1"/>
    <xf numFmtId="0" fontId="21" fillId="7" borderId="0" xfId="0" applyFont="1" applyFill="1"/>
    <xf numFmtId="0" fontId="21" fillId="6" borderId="9" xfId="0" applyFont="1" applyFill="1" applyBorder="1" applyAlignment="1">
      <alignment horizontal="right" indent="2"/>
    </xf>
    <xf numFmtId="0" fontId="21" fillId="0" borderId="0" xfId="0" applyFont="1"/>
    <xf numFmtId="0" fontId="22" fillId="0" borderId="1" xfId="0" applyFont="1" applyBorder="1"/>
    <xf numFmtId="0" fontId="6" fillId="6" borderId="10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8" fillId="7" borderId="2" xfId="0" applyFont="1" applyFill="1" applyBorder="1" applyAlignment="1">
      <alignment horizontal="center"/>
    </xf>
    <xf numFmtId="0" fontId="22" fillId="0" borderId="0" xfId="0" applyFont="1"/>
    <xf numFmtId="0" fontId="21" fillId="6" borderId="0" xfId="0" applyFont="1" applyFill="1" applyAlignment="1">
      <alignment horizontal="center"/>
    </xf>
    <xf numFmtId="0" fontId="0" fillId="0" borderId="0" xfId="0" applyFill="1"/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1" xr:uid="{00000000-0005-0000-0000-000004000000}"/>
  </cellStyles>
  <dxfs count="198"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14"/>
  <sheetViews>
    <sheetView tabSelected="1" zoomScaleNormal="100" workbookViewId="0">
      <pane xSplit="5" ySplit="3" topLeftCell="G4" activePane="bottomRight" state="frozen"/>
      <selection pane="topRight" activeCell="F1" sqref="F1"/>
      <selection pane="bottomLeft" activeCell="A3" sqref="A3"/>
      <selection pane="bottomRight" sqref="A1:E1"/>
    </sheetView>
  </sheetViews>
  <sheetFormatPr defaultRowHeight="14.5" x14ac:dyDescent="0.35"/>
  <cols>
    <col min="1" max="1" width="66.54296875" customWidth="1"/>
    <col min="2" max="2" width="35.453125" customWidth="1"/>
    <col min="3" max="3" width="23.08984375" bestFit="1" customWidth="1"/>
    <col min="4" max="5" width="4.6328125" style="1" customWidth="1"/>
    <col min="6" max="6" width="13.6328125" style="30" hidden="1" customWidth="1"/>
    <col min="7" max="7" width="3.453125" style="1" bestFit="1" customWidth="1"/>
    <col min="8" max="14" width="2.90625" style="1" bestFit="1" customWidth="1"/>
    <col min="15" max="15" width="4.6328125" style="1" bestFit="1" customWidth="1"/>
    <col min="16" max="16" width="4.90625" style="1" bestFit="1" customWidth="1"/>
    <col min="17" max="18" width="4.08984375" style="1" bestFit="1" customWidth="1"/>
    <col min="19" max="19" width="3.54296875" style="1" bestFit="1" customWidth="1"/>
    <col min="20" max="20" width="1.6328125" style="4" customWidth="1"/>
    <col min="21" max="21" width="3.453125" style="1" bestFit="1" customWidth="1"/>
    <col min="22" max="28" width="2.90625" style="1" bestFit="1" customWidth="1"/>
    <col min="29" max="29" width="4.6328125" style="1" bestFit="1" customWidth="1"/>
    <col min="30" max="30" width="4.90625" style="1" bestFit="1" customWidth="1"/>
    <col min="31" max="32" width="4.08984375" style="1" bestFit="1" customWidth="1"/>
    <col min="33" max="33" width="3.54296875" style="1" bestFit="1" customWidth="1"/>
    <col min="34" max="34" width="1.6328125" style="4" customWidth="1"/>
    <col min="35" max="35" width="3.453125" style="1" bestFit="1" customWidth="1"/>
    <col min="36" max="36" width="2.90625" style="7" bestFit="1" customWidth="1"/>
    <col min="37" max="42" width="2.90625" style="1" bestFit="1" customWidth="1"/>
    <col min="43" max="43" width="5.08984375" style="1" bestFit="1" customWidth="1"/>
    <col min="44" max="46" width="4.08984375" style="1" bestFit="1" customWidth="1"/>
    <col min="47" max="47" width="1.6328125" style="4" customWidth="1"/>
    <col min="48" max="48" width="3.453125" style="1" bestFit="1" customWidth="1"/>
    <col min="49" max="55" width="2.90625" style="1" bestFit="1" customWidth="1"/>
    <col min="56" max="56" width="4.90625" style="1" bestFit="1" customWidth="1"/>
    <col min="57" max="58" width="4.08984375" style="1" bestFit="1" customWidth="1"/>
    <col min="59" max="59" width="3.54296875" style="1" bestFit="1" customWidth="1"/>
    <col min="60" max="60" width="1.453125" style="2" customWidth="1"/>
    <col min="61" max="61" width="3.36328125" style="9" customWidth="1"/>
    <col min="62" max="62" width="3.6328125" customWidth="1"/>
    <col min="63" max="63" width="28.08984375" bestFit="1" customWidth="1"/>
    <col min="64" max="64" width="39" bestFit="1" customWidth="1"/>
  </cols>
  <sheetData>
    <row r="1" spans="1:65" ht="51.75" customHeight="1" x14ac:dyDescent="0.35">
      <c r="A1" s="84"/>
      <c r="B1" s="84"/>
      <c r="C1" s="84"/>
      <c r="D1" s="84"/>
      <c r="E1" s="84"/>
      <c r="F1" s="1"/>
      <c r="AJ1" s="1"/>
    </row>
    <row r="2" spans="1:65" s="3" customFormat="1" ht="21" x14ac:dyDescent="0.5">
      <c r="A2" s="3" t="s">
        <v>1</v>
      </c>
      <c r="D2" s="17"/>
      <c r="E2" s="17"/>
      <c r="F2" s="17"/>
      <c r="G2" s="83" t="s">
        <v>6</v>
      </c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5"/>
      <c r="U2" s="83" t="s">
        <v>7</v>
      </c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5"/>
      <c r="AI2" s="83" t="s">
        <v>8</v>
      </c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5"/>
      <c r="AV2" s="83" t="s">
        <v>28</v>
      </c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6"/>
      <c r="BI2" s="12"/>
    </row>
    <row r="3" spans="1:65" s="13" customFormat="1" ht="15.5" x14ac:dyDescent="0.35">
      <c r="A3" s="13" t="s">
        <v>0</v>
      </c>
      <c r="B3" s="13" t="s">
        <v>2</v>
      </c>
      <c r="C3" s="13" t="s">
        <v>3</v>
      </c>
      <c r="D3" s="18" t="s">
        <v>4</v>
      </c>
      <c r="E3" s="18" t="s">
        <v>5</v>
      </c>
      <c r="F3" s="42" t="s">
        <v>33</v>
      </c>
      <c r="G3" s="19" t="s">
        <v>9</v>
      </c>
      <c r="H3" s="19" t="s">
        <v>14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29</v>
      </c>
      <c r="N3" s="19" t="s">
        <v>30</v>
      </c>
      <c r="O3" s="19" t="s">
        <v>40</v>
      </c>
      <c r="P3" s="19" t="s">
        <v>15</v>
      </c>
      <c r="Q3" s="19" t="s">
        <v>16</v>
      </c>
      <c r="R3" s="19" t="s">
        <v>17</v>
      </c>
      <c r="S3" s="19" t="s">
        <v>18</v>
      </c>
      <c r="T3" s="14"/>
      <c r="U3" s="19" t="s">
        <v>9</v>
      </c>
      <c r="V3" s="19" t="s">
        <v>14</v>
      </c>
      <c r="W3" s="19" t="s">
        <v>10</v>
      </c>
      <c r="X3" s="19" t="s">
        <v>11</v>
      </c>
      <c r="Y3" s="19" t="s">
        <v>12</v>
      </c>
      <c r="Z3" s="19" t="s">
        <v>13</v>
      </c>
      <c r="AA3" s="19" t="s">
        <v>29</v>
      </c>
      <c r="AB3" s="19" t="s">
        <v>30</v>
      </c>
      <c r="AC3" s="19" t="s">
        <v>40</v>
      </c>
      <c r="AD3" s="19" t="s">
        <v>15</v>
      </c>
      <c r="AE3" s="19" t="s">
        <v>16</v>
      </c>
      <c r="AF3" s="19" t="s">
        <v>17</v>
      </c>
      <c r="AG3" s="19" t="s">
        <v>18</v>
      </c>
      <c r="AH3" s="14"/>
      <c r="AI3" s="19" t="s">
        <v>9</v>
      </c>
      <c r="AJ3" s="19" t="s">
        <v>14</v>
      </c>
      <c r="AK3" s="19" t="s">
        <v>10</v>
      </c>
      <c r="AL3" s="19" t="s">
        <v>11</v>
      </c>
      <c r="AM3" s="19" t="s">
        <v>12</v>
      </c>
      <c r="AN3" s="19" t="s">
        <v>13</v>
      </c>
      <c r="AO3" s="19" t="s">
        <v>29</v>
      </c>
      <c r="AP3" s="19" t="s">
        <v>30</v>
      </c>
      <c r="AQ3" s="19" t="s">
        <v>15</v>
      </c>
      <c r="AR3" s="19" t="s">
        <v>16</v>
      </c>
      <c r="AS3" s="19" t="s">
        <v>17</v>
      </c>
      <c r="AT3" s="19" t="s">
        <v>18</v>
      </c>
      <c r="AU3" s="14"/>
      <c r="AV3" s="19" t="s">
        <v>9</v>
      </c>
      <c r="AW3" s="19" t="s">
        <v>14</v>
      </c>
      <c r="AX3" s="19" t="s">
        <v>10</v>
      </c>
      <c r="AY3" s="19" t="s">
        <v>11</v>
      </c>
      <c r="AZ3" s="19" t="s">
        <v>12</v>
      </c>
      <c r="BA3" s="19" t="s">
        <v>13</v>
      </c>
      <c r="BB3" s="19" t="s">
        <v>29</v>
      </c>
      <c r="BC3" s="19" t="s">
        <v>30</v>
      </c>
      <c r="BD3" s="19" t="s">
        <v>15</v>
      </c>
      <c r="BE3" s="19" t="s">
        <v>16</v>
      </c>
      <c r="BF3" s="19" t="s">
        <v>17</v>
      </c>
      <c r="BG3" s="19" t="s">
        <v>18</v>
      </c>
      <c r="BH3" s="15"/>
      <c r="BI3" s="16"/>
    </row>
    <row r="4" spans="1:65" s="8" customFormat="1" x14ac:dyDescent="0.35">
      <c r="A4" s="22"/>
      <c r="B4" s="22"/>
      <c r="C4" s="22"/>
      <c r="D4" s="22"/>
      <c r="E4" s="22"/>
      <c r="F4" s="43"/>
      <c r="G4" s="9">
        <f t="shared" ref="G4:S4" si="0" xml:space="preserve"> COUNTA(G5:G151) - 1 - COUNTIF(G5:G151,"R")</f>
        <v>0</v>
      </c>
      <c r="H4" s="9">
        <f t="shared" si="0"/>
        <v>0</v>
      </c>
      <c r="I4" s="9">
        <f t="shared" si="0"/>
        <v>0</v>
      </c>
      <c r="J4" s="9">
        <f t="shared" si="0"/>
        <v>0</v>
      </c>
      <c r="K4" s="9">
        <f t="shared" si="0"/>
        <v>0</v>
      </c>
      <c r="L4" s="9">
        <f t="shared" si="0"/>
        <v>0</v>
      </c>
      <c r="M4" s="9">
        <f t="shared" si="0"/>
        <v>0</v>
      </c>
      <c r="N4" s="9">
        <f t="shared" si="0"/>
        <v>0</v>
      </c>
      <c r="O4" s="9">
        <f xml:space="preserve"> COUNTA(O5:O151) - 1 - COUNTIF(O5:O151,"R")</f>
        <v>0</v>
      </c>
      <c r="P4" s="9">
        <f t="shared" si="0"/>
        <v>0</v>
      </c>
      <c r="Q4" s="9">
        <f t="shared" si="0"/>
        <v>0</v>
      </c>
      <c r="R4" s="9">
        <f t="shared" si="0"/>
        <v>0</v>
      </c>
      <c r="S4" s="9">
        <f t="shared" si="0"/>
        <v>0</v>
      </c>
      <c r="T4" s="10"/>
      <c r="U4" s="9">
        <f t="shared" ref="U4:AG4" si="1" xml:space="preserve"> COUNTA(U5:U151) - 1 - COUNTIF(U5:U151,"R")</f>
        <v>0</v>
      </c>
      <c r="V4" s="9">
        <f t="shared" si="1"/>
        <v>0</v>
      </c>
      <c r="W4" s="9">
        <f t="shared" si="1"/>
        <v>0</v>
      </c>
      <c r="X4" s="9">
        <f t="shared" si="1"/>
        <v>0</v>
      </c>
      <c r="Y4" s="9">
        <f t="shared" si="1"/>
        <v>0</v>
      </c>
      <c r="Z4" s="9">
        <f t="shared" si="1"/>
        <v>0</v>
      </c>
      <c r="AA4" s="9">
        <f t="shared" si="1"/>
        <v>0</v>
      </c>
      <c r="AB4" s="9">
        <f t="shared" si="1"/>
        <v>0</v>
      </c>
      <c r="AC4" s="9">
        <f t="shared" si="1"/>
        <v>0</v>
      </c>
      <c r="AD4" s="9">
        <f t="shared" si="1"/>
        <v>0</v>
      </c>
      <c r="AE4" s="9">
        <f t="shared" si="1"/>
        <v>0</v>
      </c>
      <c r="AF4" s="9">
        <f t="shared" si="1"/>
        <v>0</v>
      </c>
      <c r="AG4" s="9">
        <f t="shared" si="1"/>
        <v>0</v>
      </c>
      <c r="AH4" s="10"/>
      <c r="AI4" s="9">
        <f t="shared" ref="AI4:AT4" si="2" xml:space="preserve"> COUNTA(AI5:AI151) - 1 - COUNTIF(AI5:AI151,"R")</f>
        <v>0</v>
      </c>
      <c r="AJ4" s="9">
        <f t="shared" si="2"/>
        <v>0</v>
      </c>
      <c r="AK4" s="9">
        <f t="shared" si="2"/>
        <v>0</v>
      </c>
      <c r="AL4" s="9">
        <f t="shared" si="2"/>
        <v>0</v>
      </c>
      <c r="AM4" s="9">
        <f t="shared" si="2"/>
        <v>0</v>
      </c>
      <c r="AN4" s="9">
        <f t="shared" si="2"/>
        <v>0</v>
      </c>
      <c r="AO4" s="9">
        <f t="shared" si="2"/>
        <v>0</v>
      </c>
      <c r="AP4" s="9">
        <f t="shared" si="2"/>
        <v>0</v>
      </c>
      <c r="AQ4" s="9">
        <f t="shared" si="2"/>
        <v>0</v>
      </c>
      <c r="AR4" s="9">
        <f t="shared" si="2"/>
        <v>0</v>
      </c>
      <c r="AS4" s="9">
        <f t="shared" si="2"/>
        <v>0</v>
      </c>
      <c r="AT4" s="9">
        <f t="shared" si="2"/>
        <v>0</v>
      </c>
      <c r="AU4" s="10"/>
      <c r="AV4" s="9">
        <f t="shared" ref="AV4:BG4" si="3" xml:space="preserve"> COUNTA(AV5:AV151) - 1 - COUNTIF(AV5:AV151,"R")</f>
        <v>0</v>
      </c>
      <c r="AW4" s="9">
        <f t="shared" si="3"/>
        <v>0</v>
      </c>
      <c r="AX4" s="9">
        <f t="shared" si="3"/>
        <v>0</v>
      </c>
      <c r="AY4" s="9">
        <f t="shared" si="3"/>
        <v>0</v>
      </c>
      <c r="AZ4" s="9">
        <f t="shared" si="3"/>
        <v>0</v>
      </c>
      <c r="BA4" s="9">
        <f t="shared" si="3"/>
        <v>0</v>
      </c>
      <c r="BB4" s="9">
        <f t="shared" si="3"/>
        <v>0</v>
      </c>
      <c r="BC4" s="9">
        <f t="shared" si="3"/>
        <v>0</v>
      </c>
      <c r="BD4" s="9">
        <f t="shared" si="3"/>
        <v>0</v>
      </c>
      <c r="BE4" s="9">
        <f t="shared" si="3"/>
        <v>0</v>
      </c>
      <c r="BF4" s="9">
        <f t="shared" si="3"/>
        <v>0</v>
      </c>
      <c r="BG4" s="9">
        <f t="shared" si="3"/>
        <v>0</v>
      </c>
      <c r="BH4" s="11"/>
      <c r="BI4" s="9"/>
    </row>
    <row r="5" spans="1:65" ht="15" customHeight="1" x14ac:dyDescent="0.35">
      <c r="D5"/>
      <c r="E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1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1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I5" s="9">
        <f t="shared" ref="BI5:BI36" si="4">COUNTA(G5:BG5)</f>
        <v>0</v>
      </c>
      <c r="BK5" t="str">
        <f t="shared" ref="BK5:BK36" si="5">IF(A5="","",A5)</f>
        <v/>
      </c>
      <c r="BL5" t="str">
        <f t="shared" ref="BL5:BL36" si="6">IF(B5="","",B5)</f>
        <v/>
      </c>
      <c r="BM5" t="str">
        <f t="shared" ref="BM5:BM36" si="7">IF(F5="","",F5)</f>
        <v/>
      </c>
    </row>
    <row r="6" spans="1:65" ht="15" customHeight="1" x14ac:dyDescent="0.35">
      <c r="D6"/>
      <c r="E6"/>
      <c r="F6" s="48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1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I6" s="9">
        <f t="shared" si="4"/>
        <v>0</v>
      </c>
      <c r="BK6" t="str">
        <f t="shared" si="5"/>
        <v/>
      </c>
      <c r="BL6" t="str">
        <f t="shared" si="6"/>
        <v/>
      </c>
      <c r="BM6" t="str">
        <f t="shared" si="7"/>
        <v/>
      </c>
    </row>
    <row r="7" spans="1:65" ht="15" customHeight="1" x14ac:dyDescent="0.35">
      <c r="D7"/>
      <c r="E7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1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I7" s="9">
        <f t="shared" si="4"/>
        <v>0</v>
      </c>
      <c r="BK7" t="str">
        <f t="shared" si="5"/>
        <v/>
      </c>
      <c r="BL7" t="str">
        <f t="shared" si="6"/>
        <v/>
      </c>
      <c r="BM7" t="str">
        <f t="shared" si="7"/>
        <v/>
      </c>
    </row>
    <row r="8" spans="1:65" ht="15" customHeight="1" x14ac:dyDescent="0.35">
      <c r="D8"/>
      <c r="E8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1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I8" s="9">
        <f t="shared" si="4"/>
        <v>0</v>
      </c>
      <c r="BK8" t="str">
        <f t="shared" si="5"/>
        <v/>
      </c>
      <c r="BL8" t="str">
        <f t="shared" si="6"/>
        <v/>
      </c>
      <c r="BM8" t="str">
        <f t="shared" si="7"/>
        <v/>
      </c>
    </row>
    <row r="9" spans="1:65" ht="15" customHeight="1" x14ac:dyDescent="0.35">
      <c r="D9"/>
      <c r="E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1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I9" s="9">
        <f t="shared" si="4"/>
        <v>0</v>
      </c>
      <c r="BK9" t="str">
        <f t="shared" si="5"/>
        <v/>
      </c>
      <c r="BL9" t="str">
        <f t="shared" si="6"/>
        <v/>
      </c>
      <c r="BM9" t="str">
        <f t="shared" si="7"/>
        <v/>
      </c>
    </row>
    <row r="10" spans="1:65" ht="15" customHeight="1" x14ac:dyDescent="0.35">
      <c r="D10"/>
      <c r="E10"/>
      <c r="F10" s="48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1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I10" s="9">
        <f t="shared" si="4"/>
        <v>0</v>
      </c>
      <c r="BK10" t="str">
        <f t="shared" si="5"/>
        <v/>
      </c>
      <c r="BL10" t="str">
        <f t="shared" si="6"/>
        <v/>
      </c>
      <c r="BM10" t="str">
        <f t="shared" si="7"/>
        <v/>
      </c>
    </row>
    <row r="11" spans="1:65" ht="15" customHeight="1" x14ac:dyDescent="0.35">
      <c r="A11" s="88"/>
      <c r="B11" s="88"/>
      <c r="C11" s="88"/>
      <c r="D11" s="88"/>
      <c r="E11" s="8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1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I11" s="9">
        <f t="shared" si="4"/>
        <v>0</v>
      </c>
      <c r="BK11" t="str">
        <f t="shared" si="5"/>
        <v/>
      </c>
      <c r="BL11" t="str">
        <f t="shared" si="6"/>
        <v/>
      </c>
      <c r="BM11" t="str">
        <f t="shared" si="7"/>
        <v/>
      </c>
    </row>
    <row r="12" spans="1:65" ht="15" customHeight="1" x14ac:dyDescent="0.35">
      <c r="D12"/>
      <c r="E12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1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I12" s="9">
        <f t="shared" si="4"/>
        <v>0</v>
      </c>
      <c r="BK12" t="str">
        <f t="shared" si="5"/>
        <v/>
      </c>
      <c r="BL12" t="str">
        <f t="shared" si="6"/>
        <v/>
      </c>
      <c r="BM12" t="str">
        <f t="shared" si="7"/>
        <v/>
      </c>
    </row>
    <row r="13" spans="1:65" ht="15" customHeight="1" x14ac:dyDescent="0.35">
      <c r="D13"/>
      <c r="E13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1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I13" s="9">
        <f t="shared" si="4"/>
        <v>0</v>
      </c>
      <c r="BK13" t="str">
        <f t="shared" si="5"/>
        <v/>
      </c>
      <c r="BL13" t="str">
        <f t="shared" si="6"/>
        <v/>
      </c>
      <c r="BM13" t="str">
        <f t="shared" si="7"/>
        <v/>
      </c>
    </row>
    <row r="14" spans="1:65" ht="15" customHeight="1" x14ac:dyDescent="0.35">
      <c r="D14"/>
      <c r="E14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1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I14" s="9">
        <f t="shared" si="4"/>
        <v>0</v>
      </c>
      <c r="BK14" t="str">
        <f t="shared" si="5"/>
        <v/>
      </c>
      <c r="BL14" t="str">
        <f t="shared" si="6"/>
        <v/>
      </c>
      <c r="BM14" t="str">
        <f t="shared" si="7"/>
        <v/>
      </c>
    </row>
    <row r="15" spans="1:65" x14ac:dyDescent="0.35">
      <c r="D15"/>
      <c r="E15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1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I15" s="9">
        <f t="shared" si="4"/>
        <v>0</v>
      </c>
      <c r="BK15" t="str">
        <f t="shared" si="5"/>
        <v/>
      </c>
      <c r="BL15" t="str">
        <f t="shared" si="6"/>
        <v/>
      </c>
      <c r="BM15" t="str">
        <f t="shared" si="7"/>
        <v/>
      </c>
    </row>
    <row r="16" spans="1:65" x14ac:dyDescent="0.35">
      <c r="D16"/>
      <c r="E16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1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I16" s="9">
        <f t="shared" si="4"/>
        <v>0</v>
      </c>
      <c r="BK16" t="str">
        <f t="shared" si="5"/>
        <v/>
      </c>
      <c r="BL16" t="str">
        <f t="shared" si="6"/>
        <v/>
      </c>
      <c r="BM16" t="str">
        <f t="shared" si="7"/>
        <v/>
      </c>
    </row>
    <row r="17" spans="4:65" x14ac:dyDescent="0.35">
      <c r="D17"/>
      <c r="E17"/>
      <c r="F17" s="62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1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I17" s="9">
        <f t="shared" si="4"/>
        <v>0</v>
      </c>
      <c r="BK17" t="str">
        <f t="shared" si="5"/>
        <v/>
      </c>
      <c r="BL17" t="str">
        <f t="shared" si="6"/>
        <v/>
      </c>
      <c r="BM17" t="str">
        <f t="shared" si="7"/>
        <v/>
      </c>
    </row>
    <row r="18" spans="4:65" x14ac:dyDescent="0.35">
      <c r="D18"/>
      <c r="E18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1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I18" s="9">
        <f t="shared" si="4"/>
        <v>0</v>
      </c>
      <c r="BK18" t="str">
        <f t="shared" si="5"/>
        <v/>
      </c>
      <c r="BL18" t="str">
        <f t="shared" si="6"/>
        <v/>
      </c>
      <c r="BM18" t="str">
        <f t="shared" si="7"/>
        <v/>
      </c>
    </row>
    <row r="19" spans="4:65" x14ac:dyDescent="0.35">
      <c r="D19"/>
      <c r="E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1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I19" s="9">
        <f t="shared" si="4"/>
        <v>0</v>
      </c>
      <c r="BK19" t="str">
        <f t="shared" si="5"/>
        <v/>
      </c>
      <c r="BL19" t="str">
        <f t="shared" si="6"/>
        <v/>
      </c>
      <c r="BM19" t="str">
        <f t="shared" si="7"/>
        <v/>
      </c>
    </row>
    <row r="20" spans="4:65" x14ac:dyDescent="0.35">
      <c r="D20"/>
      <c r="E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1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I20" s="9">
        <f t="shared" si="4"/>
        <v>0</v>
      </c>
      <c r="BK20" t="str">
        <f t="shared" si="5"/>
        <v/>
      </c>
      <c r="BL20" t="str">
        <f t="shared" si="6"/>
        <v/>
      </c>
      <c r="BM20" t="str">
        <f t="shared" si="7"/>
        <v/>
      </c>
    </row>
    <row r="21" spans="4:65" x14ac:dyDescent="0.35">
      <c r="D21"/>
      <c r="E21"/>
      <c r="F21" s="47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1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I21" s="9">
        <f t="shared" si="4"/>
        <v>0</v>
      </c>
      <c r="BK21" t="str">
        <f t="shared" si="5"/>
        <v/>
      </c>
      <c r="BL21" t="str">
        <f t="shared" si="6"/>
        <v/>
      </c>
      <c r="BM21" t="str">
        <f t="shared" si="7"/>
        <v/>
      </c>
    </row>
    <row r="22" spans="4:65" x14ac:dyDescent="0.35">
      <c r="D22"/>
      <c r="E22"/>
      <c r="F22" s="47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1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I22" s="9">
        <f t="shared" si="4"/>
        <v>0</v>
      </c>
      <c r="BK22" t="str">
        <f t="shared" si="5"/>
        <v/>
      </c>
      <c r="BL22" t="str">
        <f t="shared" si="6"/>
        <v/>
      </c>
      <c r="BM22" t="str">
        <f t="shared" si="7"/>
        <v/>
      </c>
    </row>
    <row r="23" spans="4:65" x14ac:dyDescent="0.35">
      <c r="D23"/>
      <c r="E23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1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I23" s="9">
        <f t="shared" si="4"/>
        <v>0</v>
      </c>
      <c r="BK23" t="str">
        <f t="shared" si="5"/>
        <v/>
      </c>
      <c r="BL23" t="str">
        <f t="shared" si="6"/>
        <v/>
      </c>
      <c r="BM23" t="str">
        <f t="shared" si="7"/>
        <v/>
      </c>
    </row>
    <row r="24" spans="4:65" x14ac:dyDescent="0.35">
      <c r="D24"/>
      <c r="E24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1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I24" s="9">
        <f t="shared" si="4"/>
        <v>0</v>
      </c>
      <c r="BK24" t="str">
        <f t="shared" si="5"/>
        <v/>
      </c>
      <c r="BL24" t="str">
        <f t="shared" si="6"/>
        <v/>
      </c>
      <c r="BM24" t="str">
        <f t="shared" si="7"/>
        <v/>
      </c>
    </row>
    <row r="25" spans="4:65" x14ac:dyDescent="0.35">
      <c r="D25"/>
      <c r="E25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1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I25" s="9">
        <f t="shared" si="4"/>
        <v>0</v>
      </c>
      <c r="BK25" t="str">
        <f t="shared" si="5"/>
        <v/>
      </c>
      <c r="BL25" t="str">
        <f t="shared" si="6"/>
        <v/>
      </c>
      <c r="BM25" t="str">
        <f t="shared" si="7"/>
        <v/>
      </c>
    </row>
    <row r="26" spans="4:65" x14ac:dyDescent="0.35">
      <c r="D26"/>
      <c r="E26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1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I26" s="9">
        <f t="shared" si="4"/>
        <v>0</v>
      </c>
      <c r="BK26" t="str">
        <f t="shared" si="5"/>
        <v/>
      </c>
      <c r="BL26" t="str">
        <f t="shared" si="6"/>
        <v/>
      </c>
      <c r="BM26" t="str">
        <f t="shared" si="7"/>
        <v/>
      </c>
    </row>
    <row r="27" spans="4:65" x14ac:dyDescent="0.35">
      <c r="D27"/>
      <c r="E27"/>
      <c r="F27" s="47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1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I27" s="9">
        <f t="shared" si="4"/>
        <v>0</v>
      </c>
      <c r="BK27" t="str">
        <f t="shared" si="5"/>
        <v/>
      </c>
      <c r="BL27" t="str">
        <f t="shared" si="6"/>
        <v/>
      </c>
      <c r="BM27" t="str">
        <f t="shared" si="7"/>
        <v/>
      </c>
    </row>
    <row r="28" spans="4:65" x14ac:dyDescent="0.35">
      <c r="D28"/>
      <c r="E28"/>
      <c r="F28" s="47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1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I28" s="9">
        <f t="shared" si="4"/>
        <v>0</v>
      </c>
      <c r="BK28" t="str">
        <f t="shared" si="5"/>
        <v/>
      </c>
      <c r="BL28" t="str">
        <f t="shared" si="6"/>
        <v/>
      </c>
      <c r="BM28" t="str">
        <f t="shared" si="7"/>
        <v/>
      </c>
    </row>
    <row r="29" spans="4:65" x14ac:dyDescent="0.35">
      <c r="D29"/>
      <c r="E2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1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I29" s="9">
        <f t="shared" si="4"/>
        <v>0</v>
      </c>
      <c r="BK29" t="str">
        <f t="shared" si="5"/>
        <v/>
      </c>
      <c r="BL29" t="str">
        <f t="shared" si="6"/>
        <v/>
      </c>
      <c r="BM29" t="str">
        <f t="shared" si="7"/>
        <v/>
      </c>
    </row>
    <row r="30" spans="4:65" x14ac:dyDescent="0.35">
      <c r="D30"/>
      <c r="E3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1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I30" s="9">
        <f t="shared" si="4"/>
        <v>0</v>
      </c>
      <c r="BK30" t="str">
        <f t="shared" si="5"/>
        <v/>
      </c>
      <c r="BL30" t="str">
        <f t="shared" si="6"/>
        <v/>
      </c>
      <c r="BM30" t="str">
        <f t="shared" si="7"/>
        <v/>
      </c>
    </row>
    <row r="31" spans="4:65" x14ac:dyDescent="0.35">
      <c r="D31"/>
      <c r="E31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1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I31" s="9">
        <f t="shared" si="4"/>
        <v>0</v>
      </c>
      <c r="BK31" t="str">
        <f t="shared" si="5"/>
        <v/>
      </c>
      <c r="BL31" t="str">
        <f t="shared" si="6"/>
        <v/>
      </c>
      <c r="BM31" t="str">
        <f t="shared" si="7"/>
        <v/>
      </c>
    </row>
    <row r="32" spans="4:65" x14ac:dyDescent="0.35">
      <c r="D32"/>
      <c r="E32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1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I32" s="9">
        <f t="shared" si="4"/>
        <v>0</v>
      </c>
      <c r="BK32" t="str">
        <f t="shared" si="5"/>
        <v/>
      </c>
      <c r="BL32" t="str">
        <f t="shared" si="6"/>
        <v/>
      </c>
      <c r="BM32" t="str">
        <f t="shared" si="7"/>
        <v/>
      </c>
    </row>
    <row r="33" spans="4:65" x14ac:dyDescent="0.35">
      <c r="D33"/>
      <c r="E3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1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I33" s="9">
        <f t="shared" si="4"/>
        <v>0</v>
      </c>
      <c r="BK33" t="str">
        <f t="shared" si="5"/>
        <v/>
      </c>
      <c r="BL33" t="str">
        <f t="shared" si="6"/>
        <v/>
      </c>
      <c r="BM33" t="str">
        <f t="shared" si="7"/>
        <v/>
      </c>
    </row>
    <row r="34" spans="4:65" hidden="1" x14ac:dyDescent="0.35">
      <c r="D34"/>
      <c r="E34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1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I34" s="9">
        <f t="shared" si="4"/>
        <v>0</v>
      </c>
      <c r="BK34" t="str">
        <f t="shared" si="5"/>
        <v/>
      </c>
      <c r="BL34" t="str">
        <f t="shared" si="6"/>
        <v/>
      </c>
      <c r="BM34" t="str">
        <f t="shared" si="7"/>
        <v/>
      </c>
    </row>
    <row r="35" spans="4:65" hidden="1" x14ac:dyDescent="0.35">
      <c r="D35"/>
      <c r="E35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1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I35" s="9">
        <f t="shared" si="4"/>
        <v>0</v>
      </c>
      <c r="BK35" t="str">
        <f t="shared" si="5"/>
        <v/>
      </c>
      <c r="BL35" t="str">
        <f t="shared" si="6"/>
        <v/>
      </c>
      <c r="BM35" t="str">
        <f t="shared" si="7"/>
        <v/>
      </c>
    </row>
    <row r="36" spans="4:65" hidden="1" x14ac:dyDescent="0.35">
      <c r="D36"/>
      <c r="E36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1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I36" s="9">
        <f t="shared" si="4"/>
        <v>0</v>
      </c>
      <c r="BK36" t="str">
        <f t="shared" si="5"/>
        <v/>
      </c>
      <c r="BL36" t="str">
        <f t="shared" si="6"/>
        <v/>
      </c>
      <c r="BM36" t="str">
        <f t="shared" si="7"/>
        <v/>
      </c>
    </row>
    <row r="37" spans="4:65" hidden="1" x14ac:dyDescent="0.35">
      <c r="D37"/>
      <c r="E37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1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I37" s="9">
        <f t="shared" ref="BI37:BI71" si="8">COUNTA(G37:BG37)</f>
        <v>0</v>
      </c>
      <c r="BK37" t="str">
        <f t="shared" ref="BK37:BK68" si="9">IF(A37="","",A37)</f>
        <v/>
      </c>
      <c r="BL37" t="str">
        <f t="shared" ref="BL37:BL68" si="10">IF(B37="","",B37)</f>
        <v/>
      </c>
      <c r="BM37" t="str">
        <f t="shared" ref="BM37:BM70" si="11">IF(F37="","",F37)</f>
        <v/>
      </c>
    </row>
    <row r="38" spans="4:65" hidden="1" x14ac:dyDescent="0.35">
      <c r="D38"/>
      <c r="E38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1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I38" s="9">
        <f t="shared" si="8"/>
        <v>0</v>
      </c>
      <c r="BK38" t="str">
        <f t="shared" si="9"/>
        <v/>
      </c>
      <c r="BL38" t="str">
        <f t="shared" si="10"/>
        <v/>
      </c>
      <c r="BM38" t="str">
        <f t="shared" si="11"/>
        <v/>
      </c>
    </row>
    <row r="39" spans="4:65" hidden="1" x14ac:dyDescent="0.35">
      <c r="D39"/>
      <c r="E39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1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I39" s="9">
        <f t="shared" si="8"/>
        <v>0</v>
      </c>
      <c r="BK39" t="str">
        <f t="shared" si="9"/>
        <v/>
      </c>
      <c r="BL39" t="str">
        <f t="shared" si="10"/>
        <v/>
      </c>
      <c r="BM39" t="str">
        <f t="shared" si="11"/>
        <v/>
      </c>
    </row>
    <row r="40" spans="4:65" hidden="1" x14ac:dyDescent="0.35">
      <c r="D40"/>
      <c r="E4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1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I40" s="9">
        <f t="shared" si="8"/>
        <v>0</v>
      </c>
      <c r="BK40" t="str">
        <f t="shared" si="9"/>
        <v/>
      </c>
      <c r="BL40" t="str">
        <f t="shared" si="10"/>
        <v/>
      </c>
      <c r="BM40" t="str">
        <f t="shared" si="11"/>
        <v/>
      </c>
    </row>
    <row r="41" spans="4:65" hidden="1" x14ac:dyDescent="0.35">
      <c r="D41"/>
      <c r="E41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1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I41" s="9">
        <f t="shared" si="8"/>
        <v>0</v>
      </c>
      <c r="BK41" t="str">
        <f t="shared" si="9"/>
        <v/>
      </c>
      <c r="BL41" t="str">
        <f t="shared" si="10"/>
        <v/>
      </c>
      <c r="BM41" t="str">
        <f t="shared" si="11"/>
        <v/>
      </c>
    </row>
    <row r="42" spans="4:65" hidden="1" x14ac:dyDescent="0.35">
      <c r="D42"/>
      <c r="E42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1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I42" s="9">
        <f t="shared" si="8"/>
        <v>0</v>
      </c>
      <c r="BK42" t="str">
        <f t="shared" si="9"/>
        <v/>
      </c>
      <c r="BL42" t="str">
        <f t="shared" si="10"/>
        <v/>
      </c>
      <c r="BM42" t="str">
        <f t="shared" si="11"/>
        <v/>
      </c>
    </row>
    <row r="43" spans="4:65" hidden="1" x14ac:dyDescent="0.35">
      <c r="D43"/>
      <c r="E43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1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I43" s="9">
        <f t="shared" si="8"/>
        <v>0</v>
      </c>
      <c r="BK43" t="str">
        <f t="shared" si="9"/>
        <v/>
      </c>
      <c r="BL43" t="str">
        <f t="shared" si="10"/>
        <v/>
      </c>
      <c r="BM43" t="str">
        <f t="shared" si="11"/>
        <v/>
      </c>
    </row>
    <row r="44" spans="4:65" hidden="1" x14ac:dyDescent="0.35">
      <c r="D44"/>
      <c r="E44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1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I44" s="9">
        <f t="shared" si="8"/>
        <v>0</v>
      </c>
      <c r="BK44" t="str">
        <f t="shared" si="9"/>
        <v/>
      </c>
      <c r="BL44" t="str">
        <f t="shared" si="10"/>
        <v/>
      </c>
      <c r="BM44" t="str">
        <f t="shared" si="11"/>
        <v/>
      </c>
    </row>
    <row r="45" spans="4:65" hidden="1" x14ac:dyDescent="0.35">
      <c r="D45"/>
      <c r="E45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1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I45" s="9">
        <f t="shared" si="8"/>
        <v>0</v>
      </c>
      <c r="BK45" t="str">
        <f t="shared" si="9"/>
        <v/>
      </c>
      <c r="BL45" t="str">
        <f t="shared" si="10"/>
        <v/>
      </c>
      <c r="BM45" t="str">
        <f t="shared" si="11"/>
        <v/>
      </c>
    </row>
    <row r="46" spans="4:65" hidden="1" x14ac:dyDescent="0.35">
      <c r="D46"/>
      <c r="E46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1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I46" s="9">
        <f t="shared" si="8"/>
        <v>0</v>
      </c>
      <c r="BK46" t="str">
        <f t="shared" si="9"/>
        <v/>
      </c>
      <c r="BL46" t="str">
        <f t="shared" si="10"/>
        <v/>
      </c>
      <c r="BM46" t="str">
        <f t="shared" si="11"/>
        <v/>
      </c>
    </row>
    <row r="47" spans="4:65" hidden="1" x14ac:dyDescent="0.35">
      <c r="D47"/>
      <c r="E47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1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I47" s="9">
        <f t="shared" si="8"/>
        <v>0</v>
      </c>
      <c r="BK47" t="str">
        <f t="shared" si="9"/>
        <v/>
      </c>
      <c r="BL47" t="str">
        <f t="shared" si="10"/>
        <v/>
      </c>
      <c r="BM47" t="str">
        <f t="shared" si="11"/>
        <v/>
      </c>
    </row>
    <row r="48" spans="4:65" hidden="1" x14ac:dyDescent="0.35">
      <c r="D48"/>
      <c r="E48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1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I48" s="9">
        <f t="shared" si="8"/>
        <v>0</v>
      </c>
      <c r="BK48" t="str">
        <f t="shared" si="9"/>
        <v/>
      </c>
      <c r="BL48" t="str">
        <f t="shared" si="10"/>
        <v/>
      </c>
      <c r="BM48" t="str">
        <f t="shared" si="11"/>
        <v/>
      </c>
    </row>
    <row r="49" spans="4:65" hidden="1" x14ac:dyDescent="0.35">
      <c r="D49"/>
      <c r="E49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1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I49" s="9">
        <f t="shared" si="8"/>
        <v>0</v>
      </c>
      <c r="BK49" t="str">
        <f t="shared" si="9"/>
        <v/>
      </c>
      <c r="BL49" t="str">
        <f t="shared" si="10"/>
        <v/>
      </c>
      <c r="BM49" t="str">
        <f t="shared" si="11"/>
        <v/>
      </c>
    </row>
    <row r="50" spans="4:65" hidden="1" x14ac:dyDescent="0.35">
      <c r="D50"/>
      <c r="E5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1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I50" s="9">
        <f t="shared" si="8"/>
        <v>0</v>
      </c>
      <c r="BK50" t="str">
        <f t="shared" si="9"/>
        <v/>
      </c>
      <c r="BL50" t="str">
        <f t="shared" si="10"/>
        <v/>
      </c>
      <c r="BM50" t="str">
        <f t="shared" si="11"/>
        <v/>
      </c>
    </row>
    <row r="51" spans="4:65" hidden="1" x14ac:dyDescent="0.35">
      <c r="D51"/>
      <c r="E51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1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I51" s="9">
        <f t="shared" si="8"/>
        <v>0</v>
      </c>
      <c r="BK51" t="str">
        <f t="shared" si="9"/>
        <v/>
      </c>
      <c r="BL51" t="str">
        <f t="shared" si="10"/>
        <v/>
      </c>
      <c r="BM51" t="str">
        <f t="shared" si="11"/>
        <v/>
      </c>
    </row>
    <row r="52" spans="4:65" hidden="1" x14ac:dyDescent="0.35">
      <c r="D52"/>
      <c r="E52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1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I52" s="9">
        <f t="shared" si="8"/>
        <v>0</v>
      </c>
      <c r="BK52" t="str">
        <f t="shared" si="9"/>
        <v/>
      </c>
      <c r="BL52" t="str">
        <f t="shared" si="10"/>
        <v/>
      </c>
      <c r="BM52" t="str">
        <f t="shared" si="11"/>
        <v/>
      </c>
    </row>
    <row r="53" spans="4:65" hidden="1" x14ac:dyDescent="0.35">
      <c r="D53"/>
      <c r="E53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1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I53" s="9">
        <f t="shared" si="8"/>
        <v>0</v>
      </c>
      <c r="BK53" t="str">
        <f t="shared" si="9"/>
        <v/>
      </c>
      <c r="BL53" t="str">
        <f t="shared" si="10"/>
        <v/>
      </c>
      <c r="BM53" t="str">
        <f t="shared" si="11"/>
        <v/>
      </c>
    </row>
    <row r="54" spans="4:65" hidden="1" x14ac:dyDescent="0.35">
      <c r="D54"/>
      <c r="E54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1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I54" s="9">
        <f t="shared" si="8"/>
        <v>0</v>
      </c>
      <c r="BK54" t="str">
        <f t="shared" si="9"/>
        <v/>
      </c>
      <c r="BL54" t="str">
        <f t="shared" si="10"/>
        <v/>
      </c>
      <c r="BM54" t="str">
        <f t="shared" si="11"/>
        <v/>
      </c>
    </row>
    <row r="55" spans="4:65" hidden="1" x14ac:dyDescent="0.35">
      <c r="D55"/>
      <c r="E55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1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1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I55" s="9">
        <f t="shared" si="8"/>
        <v>0</v>
      </c>
      <c r="BK55" t="str">
        <f t="shared" si="9"/>
        <v/>
      </c>
      <c r="BL55" t="str">
        <f t="shared" si="10"/>
        <v/>
      </c>
      <c r="BM55" t="str">
        <f t="shared" si="11"/>
        <v/>
      </c>
    </row>
    <row r="56" spans="4:65" hidden="1" x14ac:dyDescent="0.35">
      <c r="D56"/>
      <c r="E56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1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1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1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I56" s="9">
        <f t="shared" si="8"/>
        <v>0</v>
      </c>
      <c r="BK56" t="str">
        <f t="shared" si="9"/>
        <v/>
      </c>
      <c r="BL56" t="str">
        <f t="shared" si="10"/>
        <v/>
      </c>
      <c r="BM56" t="str">
        <f t="shared" si="11"/>
        <v/>
      </c>
    </row>
    <row r="57" spans="4:65" hidden="1" x14ac:dyDescent="0.35">
      <c r="D57"/>
      <c r="E57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1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1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1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I57" s="9">
        <f t="shared" si="8"/>
        <v>0</v>
      </c>
      <c r="BK57" t="str">
        <f t="shared" si="9"/>
        <v/>
      </c>
      <c r="BL57" t="str">
        <f t="shared" si="10"/>
        <v/>
      </c>
      <c r="BM57" t="str">
        <f t="shared" si="11"/>
        <v/>
      </c>
    </row>
    <row r="58" spans="4:65" hidden="1" x14ac:dyDescent="0.35">
      <c r="D58"/>
      <c r="E58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1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1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1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I58" s="9">
        <f t="shared" si="8"/>
        <v>0</v>
      </c>
      <c r="BK58" t="str">
        <f t="shared" si="9"/>
        <v/>
      </c>
      <c r="BL58" t="str">
        <f t="shared" si="10"/>
        <v/>
      </c>
      <c r="BM58" t="str">
        <f t="shared" si="11"/>
        <v/>
      </c>
    </row>
    <row r="59" spans="4:65" hidden="1" x14ac:dyDescent="0.35">
      <c r="D59"/>
      <c r="E59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1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1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1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I59" s="9">
        <f t="shared" si="8"/>
        <v>0</v>
      </c>
      <c r="BK59" t="str">
        <f t="shared" si="9"/>
        <v/>
      </c>
      <c r="BL59" t="str">
        <f t="shared" si="10"/>
        <v/>
      </c>
      <c r="BM59" t="str">
        <f t="shared" si="11"/>
        <v/>
      </c>
    </row>
    <row r="60" spans="4:65" hidden="1" x14ac:dyDescent="0.35">
      <c r="D60"/>
      <c r="E6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1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1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1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I60" s="9">
        <f t="shared" si="8"/>
        <v>0</v>
      </c>
      <c r="BK60" t="str">
        <f t="shared" si="9"/>
        <v/>
      </c>
      <c r="BL60" t="str">
        <f t="shared" si="10"/>
        <v/>
      </c>
      <c r="BM60" t="str">
        <f t="shared" si="11"/>
        <v/>
      </c>
    </row>
    <row r="61" spans="4:65" hidden="1" x14ac:dyDescent="0.35">
      <c r="D61"/>
      <c r="E61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1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1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1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I61" s="9">
        <f t="shared" si="8"/>
        <v>0</v>
      </c>
      <c r="BK61" t="str">
        <f t="shared" si="9"/>
        <v/>
      </c>
      <c r="BL61" t="str">
        <f t="shared" si="10"/>
        <v/>
      </c>
      <c r="BM61" t="str">
        <f t="shared" si="11"/>
        <v/>
      </c>
    </row>
    <row r="62" spans="4:65" hidden="1" x14ac:dyDescent="0.35">
      <c r="D62"/>
      <c r="E62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1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1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1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I62" s="9">
        <f t="shared" si="8"/>
        <v>0</v>
      </c>
      <c r="BK62" t="str">
        <f t="shared" si="9"/>
        <v/>
      </c>
      <c r="BL62" t="str">
        <f t="shared" si="10"/>
        <v/>
      </c>
      <c r="BM62" t="str">
        <f t="shared" si="11"/>
        <v/>
      </c>
    </row>
    <row r="63" spans="4:65" hidden="1" x14ac:dyDescent="0.35">
      <c r="D63"/>
      <c r="E63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1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1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I63" s="9">
        <f t="shared" si="8"/>
        <v>0</v>
      </c>
      <c r="BK63" t="str">
        <f t="shared" si="9"/>
        <v/>
      </c>
      <c r="BL63" t="str">
        <f t="shared" si="10"/>
        <v/>
      </c>
      <c r="BM63" t="str">
        <f t="shared" si="11"/>
        <v/>
      </c>
    </row>
    <row r="64" spans="4:65" hidden="1" x14ac:dyDescent="0.35">
      <c r="D64"/>
      <c r="E64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1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1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1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I64" s="9">
        <f t="shared" si="8"/>
        <v>0</v>
      </c>
      <c r="BK64" t="str">
        <f t="shared" si="9"/>
        <v/>
      </c>
      <c r="BL64" t="str">
        <f t="shared" si="10"/>
        <v/>
      </c>
      <c r="BM64" t="str">
        <f t="shared" si="11"/>
        <v/>
      </c>
    </row>
    <row r="65" spans="1:65" hidden="1" x14ac:dyDescent="0.35">
      <c r="D65"/>
      <c r="E65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1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1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1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I65" s="9">
        <f t="shared" si="8"/>
        <v>0</v>
      </c>
      <c r="BK65" t="str">
        <f t="shared" si="9"/>
        <v/>
      </c>
      <c r="BL65" t="str">
        <f t="shared" si="10"/>
        <v/>
      </c>
      <c r="BM65" t="str">
        <f t="shared" si="11"/>
        <v/>
      </c>
    </row>
    <row r="66" spans="1:65" hidden="1" x14ac:dyDescent="0.35">
      <c r="D66"/>
      <c r="E66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1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1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1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I66" s="9">
        <f t="shared" si="8"/>
        <v>0</v>
      </c>
      <c r="BK66" t="str">
        <f t="shared" si="9"/>
        <v/>
      </c>
      <c r="BL66" t="str">
        <f t="shared" si="10"/>
        <v/>
      </c>
      <c r="BM66" t="str">
        <f t="shared" si="11"/>
        <v/>
      </c>
    </row>
    <row r="67" spans="1:65" hidden="1" x14ac:dyDescent="0.35">
      <c r="D67"/>
      <c r="E67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1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1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1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I67" s="9">
        <f t="shared" si="8"/>
        <v>0</v>
      </c>
      <c r="BK67" t="str">
        <f t="shared" si="9"/>
        <v/>
      </c>
      <c r="BL67" t="str">
        <f t="shared" si="10"/>
        <v/>
      </c>
      <c r="BM67" t="str">
        <f t="shared" si="11"/>
        <v/>
      </c>
    </row>
    <row r="68" spans="1:65" hidden="1" x14ac:dyDescent="0.35">
      <c r="D68"/>
      <c r="E68"/>
      <c r="F68" s="44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1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1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1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I68" s="9">
        <f t="shared" si="8"/>
        <v>0</v>
      </c>
      <c r="BK68" t="str">
        <f t="shared" si="9"/>
        <v/>
      </c>
      <c r="BL68" t="str">
        <f t="shared" si="10"/>
        <v/>
      </c>
      <c r="BM68" t="str">
        <f t="shared" si="11"/>
        <v/>
      </c>
    </row>
    <row r="69" spans="1:65" hidden="1" x14ac:dyDescent="0.35">
      <c r="D69"/>
      <c r="E69"/>
      <c r="F69" s="44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1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1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1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I69" s="9">
        <f t="shared" si="8"/>
        <v>0</v>
      </c>
      <c r="BK69" t="str">
        <f t="shared" ref="BK69:BK82" si="12">IF(A69="","",A69)</f>
        <v/>
      </c>
      <c r="BL69" t="str">
        <f t="shared" ref="BL69:BL81" si="13">IF(B69="","",B69)</f>
        <v/>
      </c>
      <c r="BM69" t="str">
        <f t="shared" si="11"/>
        <v/>
      </c>
    </row>
    <row r="70" spans="1:65" hidden="1" x14ac:dyDescent="0.35">
      <c r="D70"/>
      <c r="E70"/>
      <c r="F70" s="44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1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1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1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I70" s="9">
        <f t="shared" si="8"/>
        <v>0</v>
      </c>
      <c r="BK70" t="str">
        <f t="shared" si="12"/>
        <v/>
      </c>
      <c r="BL70" t="str">
        <f t="shared" si="13"/>
        <v/>
      </c>
      <c r="BM70" t="str">
        <f t="shared" si="11"/>
        <v/>
      </c>
    </row>
    <row r="71" spans="1:65" s="2" customFormat="1" ht="5.15" customHeight="1" x14ac:dyDescent="0.35">
      <c r="A71" s="21"/>
      <c r="B71" s="21"/>
      <c r="C71" s="21"/>
      <c r="D71" s="21"/>
      <c r="E71" s="21"/>
      <c r="F71" s="44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I71" s="10">
        <f t="shared" si="8"/>
        <v>0</v>
      </c>
      <c r="BK71" s="2" t="str">
        <f t="shared" si="12"/>
        <v/>
      </c>
      <c r="BL71" s="2" t="str">
        <f t="shared" si="13"/>
        <v/>
      </c>
    </row>
    <row r="72" spans="1:65" s="13" customFormat="1" ht="15.5" x14ac:dyDescent="0.35">
      <c r="D72" s="18"/>
      <c r="E72" s="18"/>
      <c r="F72" s="42"/>
      <c r="G72" s="19" t="s">
        <v>9</v>
      </c>
      <c r="H72" s="19" t="s">
        <v>14</v>
      </c>
      <c r="I72" s="19" t="s">
        <v>10</v>
      </c>
      <c r="J72" s="19" t="s">
        <v>11</v>
      </c>
      <c r="K72" s="19" t="s">
        <v>12</v>
      </c>
      <c r="L72" s="19" t="s">
        <v>13</v>
      </c>
      <c r="M72" s="19" t="s">
        <v>29</v>
      </c>
      <c r="N72" s="19" t="s">
        <v>30</v>
      </c>
      <c r="O72" s="19" t="s">
        <v>40</v>
      </c>
      <c r="P72" s="19" t="s">
        <v>15</v>
      </c>
      <c r="Q72" s="19" t="s">
        <v>16</v>
      </c>
      <c r="R72" s="19" t="s">
        <v>17</v>
      </c>
      <c r="S72" s="19" t="s">
        <v>18</v>
      </c>
      <c r="T72" s="14"/>
      <c r="U72" s="19" t="s">
        <v>9</v>
      </c>
      <c r="V72" s="19" t="s">
        <v>14</v>
      </c>
      <c r="W72" s="19" t="s">
        <v>10</v>
      </c>
      <c r="X72" s="19" t="s">
        <v>11</v>
      </c>
      <c r="Y72" s="19" t="s">
        <v>12</v>
      </c>
      <c r="Z72" s="19" t="s">
        <v>13</v>
      </c>
      <c r="AA72" s="19" t="s">
        <v>29</v>
      </c>
      <c r="AB72" s="19" t="s">
        <v>30</v>
      </c>
      <c r="AC72" s="19" t="s">
        <v>40</v>
      </c>
      <c r="AD72" s="19" t="s">
        <v>15</v>
      </c>
      <c r="AE72" s="19" t="s">
        <v>16</v>
      </c>
      <c r="AF72" s="19" t="s">
        <v>17</v>
      </c>
      <c r="AG72" s="19" t="s">
        <v>18</v>
      </c>
      <c r="AH72" s="14"/>
      <c r="AI72" s="19" t="s">
        <v>9</v>
      </c>
      <c r="AJ72" s="19" t="s">
        <v>14</v>
      </c>
      <c r="AK72" s="19" t="s">
        <v>10</v>
      </c>
      <c r="AL72" s="19" t="s">
        <v>11</v>
      </c>
      <c r="AM72" s="19" t="s">
        <v>12</v>
      </c>
      <c r="AN72" s="19" t="s">
        <v>13</v>
      </c>
      <c r="AO72" s="19" t="s">
        <v>29</v>
      </c>
      <c r="AP72" s="19" t="s">
        <v>30</v>
      </c>
      <c r="AQ72" s="19" t="s">
        <v>15</v>
      </c>
      <c r="AR72" s="19" t="s">
        <v>16</v>
      </c>
      <c r="AS72" s="19" t="s">
        <v>17</v>
      </c>
      <c r="AT72" s="19" t="s">
        <v>18</v>
      </c>
      <c r="AU72" s="14"/>
      <c r="AV72" s="19" t="s">
        <v>9</v>
      </c>
      <c r="AW72" s="19" t="s">
        <v>14</v>
      </c>
      <c r="AX72" s="19" t="s">
        <v>10</v>
      </c>
      <c r="AY72" s="19" t="s">
        <v>11</v>
      </c>
      <c r="AZ72" s="19" t="s">
        <v>12</v>
      </c>
      <c r="BA72" s="19" t="s">
        <v>13</v>
      </c>
      <c r="BB72" s="19" t="s">
        <v>29</v>
      </c>
      <c r="BC72" s="19" t="s">
        <v>30</v>
      </c>
      <c r="BD72" s="19" t="s">
        <v>15</v>
      </c>
      <c r="BE72" s="19" t="s">
        <v>16</v>
      </c>
      <c r="BF72" s="19" t="s">
        <v>17</v>
      </c>
      <c r="BG72" s="19" t="s">
        <v>18</v>
      </c>
      <c r="BH72" s="15"/>
      <c r="BI72" s="16"/>
      <c r="BK72" t="str">
        <f t="shared" si="12"/>
        <v/>
      </c>
      <c r="BL72" t="str">
        <f t="shared" si="13"/>
        <v/>
      </c>
    </row>
    <row r="73" spans="1:65" x14ac:dyDescent="0.35">
      <c r="D73"/>
      <c r="E73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1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1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1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I73" s="9">
        <f t="shared" ref="BI73:BI104" si="14">COUNTA(G73:BG73)</f>
        <v>0</v>
      </c>
      <c r="BK73" t="str">
        <f t="shared" si="12"/>
        <v/>
      </c>
      <c r="BL73" t="str">
        <f t="shared" si="13"/>
        <v/>
      </c>
      <c r="BM73" t="str">
        <f t="shared" ref="BM73:BM108" si="15">IF(F73="","",F73)</f>
        <v/>
      </c>
    </row>
    <row r="74" spans="1:65" s="24" customFormat="1" x14ac:dyDescent="0.35">
      <c r="A74"/>
      <c r="B74"/>
      <c r="C74"/>
      <c r="D74"/>
      <c r="E74"/>
      <c r="F74" s="3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6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6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6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7"/>
      <c r="BI74" s="28">
        <f t="shared" si="14"/>
        <v>0</v>
      </c>
      <c r="BK74" s="24" t="str">
        <f t="shared" si="12"/>
        <v/>
      </c>
      <c r="BL74" s="24" t="str">
        <f t="shared" si="13"/>
        <v/>
      </c>
      <c r="BM74" t="str">
        <f t="shared" si="15"/>
        <v/>
      </c>
    </row>
    <row r="75" spans="1:65" x14ac:dyDescent="0.35">
      <c r="D75"/>
      <c r="E75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1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1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1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I75" s="9">
        <f t="shared" si="14"/>
        <v>0</v>
      </c>
      <c r="BK75" t="str">
        <f t="shared" si="12"/>
        <v/>
      </c>
      <c r="BL75" t="str">
        <f t="shared" si="13"/>
        <v/>
      </c>
      <c r="BM75" t="str">
        <f t="shared" si="15"/>
        <v/>
      </c>
    </row>
    <row r="76" spans="1:65" x14ac:dyDescent="0.35">
      <c r="D76"/>
      <c r="E76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1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1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1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I76" s="9">
        <f t="shared" si="14"/>
        <v>0</v>
      </c>
      <c r="BK76" t="str">
        <f t="shared" si="12"/>
        <v/>
      </c>
      <c r="BL76" t="str">
        <f t="shared" si="13"/>
        <v/>
      </c>
      <c r="BM76" t="str">
        <f t="shared" si="15"/>
        <v/>
      </c>
    </row>
    <row r="77" spans="1:65" x14ac:dyDescent="0.35">
      <c r="D77"/>
      <c r="E77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1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1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1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I77" s="9">
        <f t="shared" si="14"/>
        <v>0</v>
      </c>
      <c r="BK77" t="str">
        <f t="shared" si="12"/>
        <v/>
      </c>
      <c r="BL77" t="str">
        <f t="shared" si="13"/>
        <v/>
      </c>
      <c r="BM77" t="str">
        <f t="shared" si="15"/>
        <v/>
      </c>
    </row>
    <row r="78" spans="1:65" x14ac:dyDescent="0.35">
      <c r="D78"/>
      <c r="E78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1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1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1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I78" s="9">
        <f t="shared" si="14"/>
        <v>0</v>
      </c>
      <c r="BK78" t="str">
        <f t="shared" si="12"/>
        <v/>
      </c>
      <c r="BL78" t="str">
        <f t="shared" si="13"/>
        <v/>
      </c>
      <c r="BM78" t="str">
        <f t="shared" si="15"/>
        <v/>
      </c>
    </row>
    <row r="79" spans="1:65" x14ac:dyDescent="0.35">
      <c r="D79"/>
      <c r="E79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1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1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1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I79" s="9">
        <f t="shared" si="14"/>
        <v>0</v>
      </c>
      <c r="BK79" t="str">
        <f t="shared" si="12"/>
        <v/>
      </c>
      <c r="BL79" t="str">
        <f t="shared" si="13"/>
        <v/>
      </c>
      <c r="BM79" t="str">
        <f t="shared" si="15"/>
        <v/>
      </c>
    </row>
    <row r="80" spans="1:65" x14ac:dyDescent="0.35">
      <c r="D80"/>
      <c r="E8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1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1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1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I80" s="9">
        <f t="shared" si="14"/>
        <v>0</v>
      </c>
      <c r="BK80" t="str">
        <f t="shared" si="12"/>
        <v/>
      </c>
      <c r="BL80" t="str">
        <f t="shared" si="13"/>
        <v/>
      </c>
      <c r="BM80" t="str">
        <f t="shared" si="15"/>
        <v/>
      </c>
    </row>
    <row r="81" spans="1:65" x14ac:dyDescent="0.35">
      <c r="D81"/>
      <c r="E81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1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1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I81" s="9">
        <f t="shared" si="14"/>
        <v>0</v>
      </c>
      <c r="BK81" t="str">
        <f t="shared" si="12"/>
        <v/>
      </c>
      <c r="BL81" t="str">
        <f t="shared" si="13"/>
        <v/>
      </c>
      <c r="BM81" t="str">
        <f t="shared" si="15"/>
        <v/>
      </c>
    </row>
    <row r="82" spans="1:65" x14ac:dyDescent="0.35">
      <c r="D82"/>
      <c r="E82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1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1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1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I82" s="9">
        <f t="shared" si="14"/>
        <v>0</v>
      </c>
      <c r="BK82" t="str">
        <f t="shared" si="12"/>
        <v/>
      </c>
      <c r="BL82" t="str">
        <f t="shared" ref="BL82:BL126" si="16">IF(B82="","",B82)</f>
        <v/>
      </c>
      <c r="BM82" t="str">
        <f t="shared" si="15"/>
        <v/>
      </c>
    </row>
    <row r="83" spans="1:65" x14ac:dyDescent="0.35">
      <c r="D83"/>
      <c r="E83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1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1"/>
      <c r="AV83" s="20"/>
      <c r="AW83" s="20"/>
      <c r="AX83" s="20"/>
      <c r="AY83" s="20"/>
      <c r="AZ83" s="20"/>
      <c r="BA83" s="20"/>
      <c r="BB83" s="20"/>
      <c r="BC83" s="20"/>
      <c r="BD83" s="25"/>
      <c r="BE83" s="25"/>
      <c r="BF83" s="25"/>
      <c r="BG83" s="25"/>
      <c r="BI83" s="9">
        <f t="shared" si="14"/>
        <v>0</v>
      </c>
      <c r="BK83" t="str">
        <f t="shared" ref="BK83:BK96" si="17">IF(A83="","",A83)</f>
        <v/>
      </c>
      <c r="BL83" t="str">
        <f t="shared" ref="BL83:BL96" si="18">IF(B83="","",B83)</f>
        <v/>
      </c>
      <c r="BM83" t="str">
        <f t="shared" si="15"/>
        <v/>
      </c>
    </row>
    <row r="84" spans="1:65" ht="13" customHeight="1" x14ac:dyDescent="0.35">
      <c r="D84"/>
      <c r="E84"/>
      <c r="F84" s="48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1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1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1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I84" s="9">
        <f t="shared" si="14"/>
        <v>0</v>
      </c>
      <c r="BK84" t="str">
        <f t="shared" si="17"/>
        <v/>
      </c>
      <c r="BL84" t="str">
        <f t="shared" si="18"/>
        <v/>
      </c>
      <c r="BM84" t="str">
        <f t="shared" si="15"/>
        <v/>
      </c>
    </row>
    <row r="85" spans="1:65" x14ac:dyDescent="0.35">
      <c r="D85"/>
      <c r="E85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1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I85" s="9">
        <f t="shared" si="14"/>
        <v>0</v>
      </c>
      <c r="BK85" t="str">
        <f t="shared" si="17"/>
        <v/>
      </c>
      <c r="BL85" t="str">
        <f t="shared" si="18"/>
        <v/>
      </c>
      <c r="BM85" t="str">
        <f t="shared" si="15"/>
        <v/>
      </c>
    </row>
    <row r="86" spans="1:65" x14ac:dyDescent="0.35">
      <c r="D86"/>
      <c r="E86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1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1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1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I86" s="9">
        <f t="shared" si="14"/>
        <v>0</v>
      </c>
      <c r="BK86" t="str">
        <f t="shared" si="17"/>
        <v/>
      </c>
      <c r="BL86" t="str">
        <f t="shared" si="18"/>
        <v/>
      </c>
      <c r="BM86" t="str">
        <f t="shared" si="15"/>
        <v/>
      </c>
    </row>
    <row r="87" spans="1:65" x14ac:dyDescent="0.35">
      <c r="D87"/>
      <c r="E87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1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1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I87" s="9">
        <f t="shared" si="14"/>
        <v>0</v>
      </c>
      <c r="BK87" t="str">
        <f t="shared" si="17"/>
        <v/>
      </c>
      <c r="BL87" t="str">
        <f t="shared" si="18"/>
        <v/>
      </c>
      <c r="BM87" t="str">
        <f t="shared" si="15"/>
        <v/>
      </c>
    </row>
    <row r="88" spans="1:65" x14ac:dyDescent="0.35">
      <c r="D88"/>
      <c r="E88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1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1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1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I88" s="9">
        <f t="shared" si="14"/>
        <v>0</v>
      </c>
      <c r="BK88" t="str">
        <f t="shared" si="17"/>
        <v/>
      </c>
      <c r="BL88" t="str">
        <f t="shared" si="18"/>
        <v/>
      </c>
      <c r="BM88" t="str">
        <f t="shared" si="15"/>
        <v/>
      </c>
    </row>
    <row r="89" spans="1:65" x14ac:dyDescent="0.35">
      <c r="D89"/>
      <c r="E89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1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1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I89" s="9">
        <f t="shared" si="14"/>
        <v>0</v>
      </c>
      <c r="BK89" t="str">
        <f t="shared" si="17"/>
        <v/>
      </c>
      <c r="BL89" t="str">
        <f t="shared" si="18"/>
        <v/>
      </c>
      <c r="BM89" t="str">
        <f t="shared" si="15"/>
        <v/>
      </c>
    </row>
    <row r="90" spans="1:65" x14ac:dyDescent="0.35">
      <c r="D90"/>
      <c r="E9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1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1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1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I90" s="9">
        <f t="shared" si="14"/>
        <v>0</v>
      </c>
      <c r="BK90" t="str">
        <f t="shared" si="17"/>
        <v/>
      </c>
      <c r="BL90" t="str">
        <f t="shared" si="18"/>
        <v/>
      </c>
      <c r="BM90" t="str">
        <f t="shared" si="15"/>
        <v/>
      </c>
    </row>
    <row r="91" spans="1:65" x14ac:dyDescent="0.35">
      <c r="D91"/>
      <c r="E91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1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1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1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I91" s="9">
        <f t="shared" si="14"/>
        <v>0</v>
      </c>
      <c r="BK91" t="str">
        <f t="shared" si="17"/>
        <v/>
      </c>
      <c r="BL91" t="str">
        <f t="shared" si="18"/>
        <v/>
      </c>
      <c r="BM91" t="str">
        <f t="shared" si="15"/>
        <v/>
      </c>
    </row>
    <row r="92" spans="1:65" x14ac:dyDescent="0.35">
      <c r="D92"/>
      <c r="E92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1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1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1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I92" s="9">
        <f t="shared" si="14"/>
        <v>0</v>
      </c>
      <c r="BK92" t="str">
        <f t="shared" si="17"/>
        <v/>
      </c>
      <c r="BL92" t="str">
        <f t="shared" si="18"/>
        <v/>
      </c>
      <c r="BM92" t="str">
        <f t="shared" si="15"/>
        <v/>
      </c>
    </row>
    <row r="93" spans="1:65" x14ac:dyDescent="0.35">
      <c r="D93"/>
      <c r="E93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1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1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1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I93" s="9">
        <f t="shared" si="14"/>
        <v>0</v>
      </c>
      <c r="BK93" t="str">
        <f t="shared" si="17"/>
        <v/>
      </c>
      <c r="BL93" t="str">
        <f t="shared" si="18"/>
        <v/>
      </c>
      <c r="BM93" t="str">
        <f t="shared" si="15"/>
        <v/>
      </c>
    </row>
    <row r="94" spans="1:65" x14ac:dyDescent="0.35">
      <c r="D94"/>
      <c r="E94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1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1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1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I94" s="9">
        <f t="shared" si="14"/>
        <v>0</v>
      </c>
      <c r="BK94" t="str">
        <f t="shared" si="17"/>
        <v/>
      </c>
      <c r="BL94" t="str">
        <f t="shared" si="18"/>
        <v/>
      </c>
      <c r="BM94" t="str">
        <f t="shared" si="15"/>
        <v/>
      </c>
    </row>
    <row r="95" spans="1:65" x14ac:dyDescent="0.35">
      <c r="D95"/>
      <c r="E95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1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1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I95" s="9">
        <f t="shared" si="14"/>
        <v>0</v>
      </c>
      <c r="BK95" t="str">
        <f t="shared" si="17"/>
        <v/>
      </c>
      <c r="BL95" t="str">
        <f t="shared" si="18"/>
        <v/>
      </c>
      <c r="BM95" t="str">
        <f t="shared" si="15"/>
        <v/>
      </c>
    </row>
    <row r="96" spans="1:65" x14ac:dyDescent="0.35">
      <c r="A96" s="46"/>
      <c r="B96" s="46"/>
      <c r="C96" s="46"/>
      <c r="D96" s="46"/>
      <c r="E96" s="46"/>
      <c r="F96" s="47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1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1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1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I96" s="9">
        <f t="shared" si="14"/>
        <v>0</v>
      </c>
      <c r="BK96" t="str">
        <f t="shared" si="17"/>
        <v/>
      </c>
      <c r="BL96" t="str">
        <f t="shared" si="18"/>
        <v/>
      </c>
      <c r="BM96" t="str">
        <f t="shared" si="15"/>
        <v/>
      </c>
    </row>
    <row r="97" spans="1:65" x14ac:dyDescent="0.35">
      <c r="D97"/>
      <c r="E97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1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1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I97" s="9">
        <f t="shared" si="14"/>
        <v>0</v>
      </c>
      <c r="BK97" t="str">
        <f t="shared" ref="BK97:BK126" si="19">IF(A97="","",A97)</f>
        <v/>
      </c>
      <c r="BL97" t="str">
        <f t="shared" si="16"/>
        <v/>
      </c>
      <c r="BM97" t="str">
        <f t="shared" si="15"/>
        <v/>
      </c>
    </row>
    <row r="98" spans="1:65" x14ac:dyDescent="0.35">
      <c r="D98"/>
      <c r="E98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1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1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1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I98" s="9">
        <f t="shared" si="14"/>
        <v>0</v>
      </c>
      <c r="BK98" t="str">
        <f t="shared" si="19"/>
        <v/>
      </c>
      <c r="BL98" t="str">
        <f t="shared" si="16"/>
        <v/>
      </c>
      <c r="BM98" t="str">
        <f t="shared" si="15"/>
        <v/>
      </c>
    </row>
    <row r="99" spans="1:65" x14ac:dyDescent="0.35">
      <c r="D99"/>
      <c r="E99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1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1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I99" s="9">
        <f t="shared" si="14"/>
        <v>0</v>
      </c>
      <c r="BK99" t="str">
        <f t="shared" si="19"/>
        <v/>
      </c>
      <c r="BL99" t="str">
        <f t="shared" si="16"/>
        <v/>
      </c>
      <c r="BM99" t="str">
        <f t="shared" si="15"/>
        <v/>
      </c>
    </row>
    <row r="100" spans="1:65" x14ac:dyDescent="0.35">
      <c r="D100"/>
      <c r="E10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1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1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1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I100" s="9">
        <f t="shared" si="14"/>
        <v>0</v>
      </c>
      <c r="BK100" t="str">
        <f t="shared" si="19"/>
        <v/>
      </c>
      <c r="BL100" t="str">
        <f t="shared" si="16"/>
        <v/>
      </c>
      <c r="BM100" t="str">
        <f t="shared" si="15"/>
        <v/>
      </c>
    </row>
    <row r="101" spans="1:65" x14ac:dyDescent="0.35">
      <c r="D101"/>
      <c r="E101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1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1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I101" s="9">
        <f t="shared" si="14"/>
        <v>0</v>
      </c>
      <c r="BK101" t="str">
        <f t="shared" si="19"/>
        <v/>
      </c>
      <c r="BL101" t="str">
        <f t="shared" si="16"/>
        <v/>
      </c>
      <c r="BM101" t="str">
        <f t="shared" si="15"/>
        <v/>
      </c>
    </row>
    <row r="102" spans="1:65" x14ac:dyDescent="0.35">
      <c r="D102"/>
      <c r="E102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I102" s="9">
        <f t="shared" si="14"/>
        <v>0</v>
      </c>
      <c r="BK102" t="str">
        <f t="shared" si="19"/>
        <v/>
      </c>
      <c r="BL102" t="str">
        <f t="shared" si="16"/>
        <v/>
      </c>
      <c r="BM102" t="str">
        <f t="shared" si="15"/>
        <v/>
      </c>
    </row>
    <row r="103" spans="1:65" x14ac:dyDescent="0.35">
      <c r="D103"/>
      <c r="E103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I103" s="9">
        <f t="shared" si="14"/>
        <v>0</v>
      </c>
      <c r="BK103" t="str">
        <f t="shared" si="19"/>
        <v/>
      </c>
      <c r="BL103" t="str">
        <f t="shared" si="16"/>
        <v/>
      </c>
      <c r="BM103" t="str">
        <f t="shared" si="15"/>
        <v/>
      </c>
    </row>
    <row r="104" spans="1:65" x14ac:dyDescent="0.35">
      <c r="D104"/>
      <c r="E104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I104" s="9">
        <f t="shared" si="14"/>
        <v>0</v>
      </c>
      <c r="BK104" t="str">
        <f t="shared" si="19"/>
        <v/>
      </c>
      <c r="BL104" t="str">
        <f t="shared" si="16"/>
        <v/>
      </c>
      <c r="BM104" t="str">
        <f t="shared" si="15"/>
        <v/>
      </c>
    </row>
    <row r="105" spans="1:65" x14ac:dyDescent="0.35">
      <c r="A105" s="41"/>
      <c r="B105" s="41"/>
      <c r="C105" s="41"/>
      <c r="D105" s="41"/>
      <c r="E105" s="41"/>
      <c r="F105" s="45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I105" s="9">
        <f t="shared" ref="BI105:BI128" si="20">COUNTA(G105:BG105)</f>
        <v>0</v>
      </c>
      <c r="BK105" t="str">
        <f t="shared" si="19"/>
        <v/>
      </c>
      <c r="BL105" t="str">
        <f t="shared" si="16"/>
        <v/>
      </c>
      <c r="BM105" t="str">
        <f t="shared" si="15"/>
        <v/>
      </c>
    </row>
    <row r="106" spans="1:65" x14ac:dyDescent="0.35">
      <c r="D106"/>
      <c r="E106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I106" s="9">
        <f t="shared" si="20"/>
        <v>0</v>
      </c>
      <c r="BK106" t="str">
        <f t="shared" si="19"/>
        <v/>
      </c>
      <c r="BL106" t="str">
        <f t="shared" si="16"/>
        <v/>
      </c>
      <c r="BM106" t="str">
        <f t="shared" si="15"/>
        <v/>
      </c>
    </row>
    <row r="107" spans="1:65" x14ac:dyDescent="0.35">
      <c r="D107"/>
      <c r="E107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I107" s="9">
        <f t="shared" si="20"/>
        <v>0</v>
      </c>
      <c r="BK107" t="str">
        <f t="shared" si="19"/>
        <v/>
      </c>
      <c r="BL107" t="str">
        <f t="shared" si="16"/>
        <v/>
      </c>
      <c r="BM107" t="str">
        <f t="shared" si="15"/>
        <v/>
      </c>
    </row>
    <row r="108" spans="1:65" x14ac:dyDescent="0.35">
      <c r="D108"/>
      <c r="E108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I108" s="9">
        <f t="shared" si="20"/>
        <v>0</v>
      </c>
      <c r="BK108" t="str">
        <f t="shared" si="19"/>
        <v/>
      </c>
      <c r="BL108" t="str">
        <f t="shared" si="16"/>
        <v/>
      </c>
      <c r="BM108" t="str">
        <f t="shared" si="15"/>
        <v/>
      </c>
    </row>
    <row r="109" spans="1:65" x14ac:dyDescent="0.35">
      <c r="D109"/>
      <c r="E109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I109" s="9">
        <f t="shared" si="20"/>
        <v>0</v>
      </c>
      <c r="BK109" t="str">
        <f t="shared" si="19"/>
        <v/>
      </c>
      <c r="BL109" t="str">
        <f t="shared" si="16"/>
        <v/>
      </c>
    </row>
    <row r="110" spans="1:65" x14ac:dyDescent="0.35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I110" s="9">
        <f t="shared" si="20"/>
        <v>0</v>
      </c>
      <c r="BK110" t="str">
        <f t="shared" si="19"/>
        <v/>
      </c>
      <c r="BL110" t="str">
        <f t="shared" si="16"/>
        <v/>
      </c>
    </row>
    <row r="111" spans="1:65" x14ac:dyDescent="0.35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I111" s="9">
        <f t="shared" si="20"/>
        <v>0</v>
      </c>
      <c r="BK111" t="str">
        <f t="shared" si="19"/>
        <v/>
      </c>
      <c r="BL111" t="str">
        <f t="shared" si="16"/>
        <v/>
      </c>
    </row>
    <row r="112" spans="1:65" x14ac:dyDescent="0.35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I112" s="9">
        <f t="shared" si="20"/>
        <v>0</v>
      </c>
      <c r="BK112" t="str">
        <f t="shared" si="19"/>
        <v/>
      </c>
      <c r="BL112" t="str">
        <f t="shared" si="16"/>
        <v/>
      </c>
    </row>
    <row r="113" spans="7:64" x14ac:dyDescent="0.35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I113" s="9">
        <f t="shared" si="20"/>
        <v>0</v>
      </c>
      <c r="BK113" t="str">
        <f t="shared" si="19"/>
        <v/>
      </c>
      <c r="BL113" t="str">
        <f t="shared" si="16"/>
        <v/>
      </c>
    </row>
    <row r="114" spans="7:64" x14ac:dyDescent="0.35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I114" s="9">
        <f t="shared" si="20"/>
        <v>0</v>
      </c>
      <c r="BK114" t="str">
        <f t="shared" si="19"/>
        <v/>
      </c>
      <c r="BL114" t="str">
        <f t="shared" si="16"/>
        <v/>
      </c>
    </row>
    <row r="115" spans="7:64" x14ac:dyDescent="0.35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I115" s="9">
        <f t="shared" si="20"/>
        <v>0</v>
      </c>
      <c r="BK115" t="str">
        <f t="shared" si="19"/>
        <v/>
      </c>
      <c r="BL115" t="str">
        <f t="shared" si="16"/>
        <v/>
      </c>
    </row>
    <row r="116" spans="7:64" x14ac:dyDescent="0.35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I116" s="9">
        <f t="shared" si="20"/>
        <v>0</v>
      </c>
      <c r="BK116" t="str">
        <f t="shared" si="19"/>
        <v/>
      </c>
      <c r="BL116" t="str">
        <f t="shared" si="16"/>
        <v/>
      </c>
    </row>
    <row r="117" spans="7:64" x14ac:dyDescent="0.35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BI117" s="9">
        <f t="shared" si="20"/>
        <v>0</v>
      </c>
      <c r="BK117" t="str">
        <f t="shared" si="19"/>
        <v/>
      </c>
      <c r="BL117" t="str">
        <f t="shared" si="16"/>
        <v/>
      </c>
    </row>
    <row r="118" spans="7:64" x14ac:dyDescent="0.35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BI118" s="9">
        <f t="shared" si="20"/>
        <v>0</v>
      </c>
      <c r="BK118" t="str">
        <f t="shared" si="19"/>
        <v/>
      </c>
      <c r="BL118" t="str">
        <f t="shared" si="16"/>
        <v/>
      </c>
    </row>
    <row r="119" spans="7:64" x14ac:dyDescent="0.35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BI119" s="9">
        <f t="shared" si="20"/>
        <v>0</v>
      </c>
      <c r="BK119" t="str">
        <f t="shared" si="19"/>
        <v/>
      </c>
      <c r="BL119" t="str">
        <f t="shared" si="16"/>
        <v/>
      </c>
    </row>
    <row r="120" spans="7:64" x14ac:dyDescent="0.35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BI120" s="9">
        <f t="shared" si="20"/>
        <v>0</v>
      </c>
      <c r="BK120" t="str">
        <f t="shared" si="19"/>
        <v/>
      </c>
      <c r="BL120" t="str">
        <f t="shared" si="16"/>
        <v/>
      </c>
    </row>
    <row r="121" spans="7:64" x14ac:dyDescent="0.35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BI121" s="9">
        <f t="shared" si="20"/>
        <v>0</v>
      </c>
      <c r="BK121" t="str">
        <f t="shared" si="19"/>
        <v/>
      </c>
      <c r="BL121" t="str">
        <f t="shared" si="16"/>
        <v/>
      </c>
    </row>
    <row r="122" spans="7:64" x14ac:dyDescent="0.35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BI122" s="9">
        <f t="shared" si="20"/>
        <v>0</v>
      </c>
      <c r="BK122" t="str">
        <f t="shared" si="19"/>
        <v/>
      </c>
      <c r="BL122" t="str">
        <f t="shared" si="16"/>
        <v/>
      </c>
    </row>
    <row r="123" spans="7:64" x14ac:dyDescent="0.35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BI123" s="9">
        <f t="shared" si="20"/>
        <v>0</v>
      </c>
      <c r="BK123" t="str">
        <f t="shared" si="19"/>
        <v/>
      </c>
      <c r="BL123" t="str">
        <f t="shared" si="16"/>
        <v/>
      </c>
    </row>
    <row r="124" spans="7:64" x14ac:dyDescent="0.35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BI124" s="9">
        <f t="shared" si="20"/>
        <v>0</v>
      </c>
      <c r="BK124" t="str">
        <f t="shared" si="19"/>
        <v/>
      </c>
      <c r="BL124" t="str">
        <f t="shared" si="16"/>
        <v/>
      </c>
    </row>
    <row r="125" spans="7:64" x14ac:dyDescent="0.35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BI125" s="9">
        <f t="shared" si="20"/>
        <v>0</v>
      </c>
      <c r="BK125" t="str">
        <f t="shared" si="19"/>
        <v/>
      </c>
      <c r="BL125" t="str">
        <f t="shared" si="16"/>
        <v/>
      </c>
    </row>
    <row r="126" spans="7:64" x14ac:dyDescent="0.35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BI126" s="9">
        <f t="shared" si="20"/>
        <v>0</v>
      </c>
      <c r="BK126" t="str">
        <f t="shared" si="19"/>
        <v/>
      </c>
      <c r="BL126" t="str">
        <f t="shared" si="16"/>
        <v/>
      </c>
    </row>
    <row r="127" spans="7:64" x14ac:dyDescent="0.35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BI127" s="9">
        <f t="shared" si="20"/>
        <v>0</v>
      </c>
    </row>
    <row r="128" spans="7:64" x14ac:dyDescent="0.35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BI128" s="9">
        <f t="shared" si="20"/>
        <v>0</v>
      </c>
    </row>
    <row r="129" spans="7:46" x14ac:dyDescent="0.35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</row>
    <row r="130" spans="7:46" x14ac:dyDescent="0.35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</row>
    <row r="131" spans="7:46" x14ac:dyDescent="0.35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</row>
    <row r="132" spans="7:46" x14ac:dyDescent="0.35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</row>
    <row r="133" spans="7:46" x14ac:dyDescent="0.35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</row>
    <row r="134" spans="7:46" x14ac:dyDescent="0.35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</row>
    <row r="135" spans="7:46" x14ac:dyDescent="0.35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</row>
    <row r="136" spans="7:46" x14ac:dyDescent="0.35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</row>
    <row r="137" spans="7:46" x14ac:dyDescent="0.35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</row>
    <row r="138" spans="7:46" x14ac:dyDescent="0.35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</row>
    <row r="139" spans="7:46" x14ac:dyDescent="0.35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</row>
    <row r="140" spans="7:46" x14ac:dyDescent="0.35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</row>
    <row r="141" spans="7:46" x14ac:dyDescent="0.35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</row>
    <row r="142" spans="7:46" x14ac:dyDescent="0.35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J142" s="20"/>
    </row>
    <row r="143" spans="7:46" x14ac:dyDescent="0.35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J143" s="20"/>
    </row>
    <row r="144" spans="7:46" x14ac:dyDescent="0.35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J144" s="20"/>
    </row>
    <row r="145" spans="7:36" x14ac:dyDescent="0.35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J145" s="20"/>
    </row>
    <row r="146" spans="7:36" x14ac:dyDescent="0.35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J146" s="20"/>
    </row>
    <row r="147" spans="7:36" x14ac:dyDescent="0.35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J147" s="20"/>
    </row>
    <row r="148" spans="7:36" x14ac:dyDescent="0.35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J148" s="20"/>
    </row>
    <row r="149" spans="7:36" x14ac:dyDescent="0.35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J149" s="20"/>
    </row>
    <row r="150" spans="7:36" x14ac:dyDescent="0.35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J150" s="20"/>
    </row>
    <row r="151" spans="7:36" x14ac:dyDescent="0.35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J151" s="20"/>
    </row>
    <row r="152" spans="7:36" x14ac:dyDescent="0.35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J152" s="20"/>
    </row>
    <row r="153" spans="7:36" x14ac:dyDescent="0.35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J153" s="20"/>
    </row>
    <row r="154" spans="7:36" x14ac:dyDescent="0.35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J154" s="20"/>
    </row>
    <row r="155" spans="7:36" x14ac:dyDescent="0.35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J155" s="20"/>
    </row>
    <row r="156" spans="7:36" x14ac:dyDescent="0.35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J156" s="20"/>
    </row>
    <row r="157" spans="7:36" x14ac:dyDescent="0.35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J157" s="20"/>
    </row>
    <row r="158" spans="7:36" x14ac:dyDescent="0.35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J158" s="20"/>
    </row>
    <row r="159" spans="7:36" x14ac:dyDescent="0.35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J159" s="20"/>
    </row>
    <row r="160" spans="7:36" x14ac:dyDescent="0.35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J160" s="20"/>
    </row>
    <row r="161" spans="7:36" x14ac:dyDescent="0.35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J161" s="20"/>
    </row>
    <row r="162" spans="7:36" x14ac:dyDescent="0.35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J162" s="20"/>
    </row>
    <row r="163" spans="7:36" x14ac:dyDescent="0.35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J163" s="20"/>
    </row>
    <row r="164" spans="7:36" x14ac:dyDescent="0.35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J164" s="20"/>
    </row>
    <row r="165" spans="7:36" x14ac:dyDescent="0.35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J165" s="20"/>
    </row>
    <row r="166" spans="7:36" x14ac:dyDescent="0.35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J166" s="20"/>
    </row>
    <row r="167" spans="7:36" x14ac:dyDescent="0.35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J167" s="20"/>
    </row>
    <row r="168" spans="7:36" x14ac:dyDescent="0.35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J168" s="20"/>
    </row>
    <row r="169" spans="7:36" x14ac:dyDescent="0.35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J169" s="20"/>
    </row>
    <row r="170" spans="7:36" x14ac:dyDescent="0.35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J170" s="20"/>
    </row>
    <row r="171" spans="7:36" x14ac:dyDescent="0.35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J171" s="20"/>
    </row>
    <row r="172" spans="7:36" x14ac:dyDescent="0.35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J172" s="20"/>
    </row>
    <row r="173" spans="7:36" x14ac:dyDescent="0.35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J173" s="20"/>
    </row>
    <row r="174" spans="7:36" x14ac:dyDescent="0.35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J174" s="20"/>
    </row>
    <row r="175" spans="7:36" x14ac:dyDescent="0.35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J175" s="20"/>
    </row>
    <row r="176" spans="7:36" x14ac:dyDescent="0.35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J176" s="20"/>
    </row>
    <row r="177" spans="7:36" x14ac:dyDescent="0.35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J177" s="20"/>
    </row>
    <row r="178" spans="7:36" x14ac:dyDescent="0.35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J178" s="20"/>
    </row>
    <row r="179" spans="7:36" x14ac:dyDescent="0.35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J179" s="20"/>
    </row>
    <row r="180" spans="7:36" x14ac:dyDescent="0.35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J180" s="20"/>
    </row>
    <row r="181" spans="7:36" x14ac:dyDescent="0.35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J181" s="20"/>
    </row>
    <row r="182" spans="7:36" x14ac:dyDescent="0.35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J182" s="20"/>
    </row>
    <row r="183" spans="7:36" x14ac:dyDescent="0.35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J183" s="20"/>
    </row>
    <row r="184" spans="7:36" x14ac:dyDescent="0.35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J184" s="20"/>
    </row>
    <row r="185" spans="7:36" x14ac:dyDescent="0.35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J185" s="20"/>
    </row>
    <row r="186" spans="7:36" x14ac:dyDescent="0.35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J186" s="20"/>
    </row>
    <row r="187" spans="7:36" x14ac:dyDescent="0.35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J187" s="20"/>
    </row>
    <row r="188" spans="7:36" x14ac:dyDescent="0.35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J188" s="20"/>
    </row>
    <row r="189" spans="7:36" x14ac:dyDescent="0.35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J189" s="20"/>
    </row>
    <row r="190" spans="7:36" x14ac:dyDescent="0.35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J190" s="20"/>
    </row>
    <row r="191" spans="7:36" x14ac:dyDescent="0.35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J191" s="20"/>
    </row>
    <row r="192" spans="7:36" x14ac:dyDescent="0.35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J192" s="20"/>
    </row>
    <row r="193" spans="7:36" x14ac:dyDescent="0.35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J193" s="20"/>
    </row>
    <row r="194" spans="7:36" x14ac:dyDescent="0.35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J194" s="20"/>
    </row>
    <row r="195" spans="7:36" x14ac:dyDescent="0.35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J195" s="20"/>
    </row>
    <row r="196" spans="7:36" x14ac:dyDescent="0.35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J196" s="20"/>
    </row>
    <row r="197" spans="7:36" x14ac:dyDescent="0.35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J197" s="20"/>
    </row>
    <row r="198" spans="7:36" x14ac:dyDescent="0.35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J198" s="20"/>
    </row>
    <row r="199" spans="7:36" x14ac:dyDescent="0.35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J199" s="20"/>
    </row>
    <row r="200" spans="7:36" x14ac:dyDescent="0.35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J200" s="20"/>
    </row>
    <row r="201" spans="7:36" x14ac:dyDescent="0.35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J201" s="20"/>
    </row>
    <row r="202" spans="7:36" x14ac:dyDescent="0.35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J202" s="20"/>
    </row>
    <row r="203" spans="7:36" x14ac:dyDescent="0.35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J203" s="20"/>
    </row>
    <row r="204" spans="7:36" x14ac:dyDescent="0.35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J204" s="20"/>
    </row>
    <row r="205" spans="7:36" x14ac:dyDescent="0.35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J205" s="20"/>
    </row>
    <row r="206" spans="7:36" x14ac:dyDescent="0.35"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J206" s="20"/>
    </row>
    <row r="207" spans="7:36" x14ac:dyDescent="0.35"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J207" s="20"/>
    </row>
    <row r="208" spans="7:36" x14ac:dyDescent="0.35"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J208" s="20"/>
    </row>
    <row r="209" spans="7:36" x14ac:dyDescent="0.35"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J209" s="20"/>
    </row>
    <row r="210" spans="7:36" x14ac:dyDescent="0.35"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J210" s="20"/>
    </row>
    <row r="211" spans="7:36" x14ac:dyDescent="0.35"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J211" s="20"/>
    </row>
    <row r="212" spans="7:36" x14ac:dyDescent="0.35"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J212" s="20"/>
    </row>
    <row r="213" spans="7:36" x14ac:dyDescent="0.35"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J213" s="20"/>
    </row>
    <row r="214" spans="7:36" x14ac:dyDescent="0.35"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J214" s="20"/>
    </row>
    <row r="215" spans="7:36" x14ac:dyDescent="0.35"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J215" s="20"/>
    </row>
    <row r="216" spans="7:36" x14ac:dyDescent="0.35"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J216" s="20"/>
    </row>
    <row r="217" spans="7:36" x14ac:dyDescent="0.35"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J217" s="20"/>
    </row>
    <row r="218" spans="7:36" x14ac:dyDescent="0.35"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J218" s="20"/>
    </row>
    <row r="219" spans="7:36" x14ac:dyDescent="0.35"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J219" s="20"/>
    </row>
    <row r="220" spans="7:36" x14ac:dyDescent="0.35"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J220" s="20"/>
    </row>
    <row r="221" spans="7:36" x14ac:dyDescent="0.35"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J221" s="20"/>
    </row>
    <row r="222" spans="7:36" x14ac:dyDescent="0.35"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J222" s="20"/>
    </row>
    <row r="223" spans="7:36" x14ac:dyDescent="0.35"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J223" s="20"/>
    </row>
    <row r="224" spans="7:36" x14ac:dyDescent="0.35"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J224" s="20"/>
    </row>
    <row r="225" spans="7:36" x14ac:dyDescent="0.35"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J225" s="20"/>
    </row>
    <row r="226" spans="7:36" x14ac:dyDescent="0.35"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J226" s="20"/>
    </row>
    <row r="227" spans="7:36" x14ac:dyDescent="0.35"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J227" s="20"/>
    </row>
    <row r="228" spans="7:36" x14ac:dyDescent="0.35"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J228" s="20"/>
    </row>
    <row r="229" spans="7:36" x14ac:dyDescent="0.35"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J229" s="20"/>
    </row>
    <row r="230" spans="7:36" x14ac:dyDescent="0.35"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J230" s="20"/>
    </row>
    <row r="231" spans="7:36" x14ac:dyDescent="0.35"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J231" s="20"/>
    </row>
    <row r="232" spans="7:36" x14ac:dyDescent="0.35"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J232" s="20"/>
    </row>
    <row r="233" spans="7:36" x14ac:dyDescent="0.35"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J233" s="20"/>
    </row>
    <row r="234" spans="7:36" x14ac:dyDescent="0.35"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J234" s="20"/>
    </row>
    <row r="235" spans="7:36" x14ac:dyDescent="0.35"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J235" s="20"/>
    </row>
    <row r="236" spans="7:36" x14ac:dyDescent="0.35"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J236" s="20"/>
    </row>
    <row r="237" spans="7:36" x14ac:dyDescent="0.35"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J237" s="20"/>
    </row>
    <row r="238" spans="7:36" x14ac:dyDescent="0.35"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J238" s="20"/>
    </row>
    <row r="239" spans="7:36" x14ac:dyDescent="0.35"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J239" s="20"/>
    </row>
    <row r="240" spans="7:36" x14ac:dyDescent="0.35"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J240" s="20"/>
    </row>
    <row r="241" spans="7:36" x14ac:dyDescent="0.35"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J241" s="20"/>
    </row>
    <row r="242" spans="7:36" x14ac:dyDescent="0.35"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J242" s="20"/>
    </row>
    <row r="243" spans="7:36" x14ac:dyDescent="0.35"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J243" s="20"/>
    </row>
    <row r="244" spans="7:36" x14ac:dyDescent="0.35"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J244" s="20"/>
    </row>
    <row r="245" spans="7:36" x14ac:dyDescent="0.35"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J245" s="20"/>
    </row>
    <row r="246" spans="7:36" x14ac:dyDescent="0.35"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J246" s="20"/>
    </row>
    <row r="247" spans="7:36" x14ac:dyDescent="0.35"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J247" s="20"/>
    </row>
    <row r="248" spans="7:36" x14ac:dyDescent="0.35"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J248" s="20"/>
    </row>
    <row r="249" spans="7:36" x14ac:dyDescent="0.35"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J249" s="20"/>
    </row>
    <row r="250" spans="7:36" x14ac:dyDescent="0.35"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J250" s="20"/>
    </row>
    <row r="251" spans="7:36" x14ac:dyDescent="0.35"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J251" s="20"/>
    </row>
    <row r="252" spans="7:36" x14ac:dyDescent="0.35"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J252" s="20"/>
    </row>
    <row r="253" spans="7:36" x14ac:dyDescent="0.35"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J253" s="20"/>
    </row>
    <row r="254" spans="7:36" x14ac:dyDescent="0.35"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J254" s="20"/>
    </row>
    <row r="255" spans="7:36" x14ac:dyDescent="0.35"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J255" s="20"/>
    </row>
    <row r="256" spans="7:36" x14ac:dyDescent="0.35"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J256" s="20"/>
    </row>
    <row r="257" spans="7:36" x14ac:dyDescent="0.35"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J257" s="20"/>
    </row>
    <row r="258" spans="7:36" x14ac:dyDescent="0.35"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J258" s="20"/>
    </row>
    <row r="259" spans="7:36" x14ac:dyDescent="0.35"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J259" s="20"/>
    </row>
    <row r="260" spans="7:36" x14ac:dyDescent="0.35"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J260" s="20"/>
    </row>
    <row r="261" spans="7:36" x14ac:dyDescent="0.35"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J261" s="20"/>
    </row>
    <row r="262" spans="7:36" x14ac:dyDescent="0.35"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AJ262" s="20"/>
    </row>
    <row r="263" spans="7:36" x14ac:dyDescent="0.35"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AJ263" s="20"/>
    </row>
    <row r="264" spans="7:36" x14ac:dyDescent="0.35"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AJ264" s="20"/>
    </row>
    <row r="265" spans="7:36" x14ac:dyDescent="0.35"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AJ265" s="20"/>
    </row>
    <row r="266" spans="7:36" x14ac:dyDescent="0.35"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AJ266" s="20"/>
    </row>
    <row r="267" spans="7:36" x14ac:dyDescent="0.35"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AJ267" s="20"/>
    </row>
    <row r="268" spans="7:36" x14ac:dyDescent="0.35"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AJ268" s="20"/>
    </row>
    <row r="269" spans="7:36" x14ac:dyDescent="0.35"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AJ269" s="20"/>
    </row>
    <row r="270" spans="7:36" x14ac:dyDescent="0.35"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AJ270" s="20"/>
    </row>
    <row r="271" spans="7:36" x14ac:dyDescent="0.35"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AJ271" s="20"/>
    </row>
    <row r="272" spans="7:36" x14ac:dyDescent="0.35"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AJ272" s="20"/>
    </row>
    <row r="273" spans="7:36" x14ac:dyDescent="0.35"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AJ273" s="20"/>
    </row>
    <row r="274" spans="7:36" x14ac:dyDescent="0.35"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AJ274" s="20"/>
    </row>
    <row r="275" spans="7:36" x14ac:dyDescent="0.35"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AJ275" s="20"/>
    </row>
    <row r="276" spans="7:36" x14ac:dyDescent="0.35"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AJ276" s="20"/>
    </row>
    <row r="277" spans="7:36" x14ac:dyDescent="0.35"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AJ277" s="20"/>
    </row>
    <row r="278" spans="7:36" x14ac:dyDescent="0.35"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AJ278" s="20"/>
    </row>
    <row r="279" spans="7:36" x14ac:dyDescent="0.35"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AJ279" s="20"/>
    </row>
    <row r="280" spans="7:36" x14ac:dyDescent="0.35"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AJ280" s="20"/>
    </row>
    <row r="281" spans="7:36" x14ac:dyDescent="0.35"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AJ281" s="20"/>
    </row>
    <row r="282" spans="7:36" x14ac:dyDescent="0.35"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AJ282" s="20"/>
    </row>
    <row r="283" spans="7:36" x14ac:dyDescent="0.35"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AJ283" s="20"/>
    </row>
    <row r="284" spans="7:36" x14ac:dyDescent="0.35"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AJ284" s="20"/>
    </row>
    <row r="285" spans="7:36" x14ac:dyDescent="0.35"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AJ285" s="20"/>
    </row>
    <row r="286" spans="7:36" x14ac:dyDescent="0.35"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AJ286" s="20"/>
    </row>
    <row r="287" spans="7:36" x14ac:dyDescent="0.35"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AJ287" s="20"/>
    </row>
    <row r="288" spans="7:36" x14ac:dyDescent="0.35"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AJ288" s="20"/>
    </row>
    <row r="289" spans="7:36" x14ac:dyDescent="0.35"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AJ289" s="20"/>
    </row>
    <row r="290" spans="7:36" x14ac:dyDescent="0.35"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AJ290" s="20"/>
    </row>
    <row r="291" spans="7:36" x14ac:dyDescent="0.35"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AJ291" s="20"/>
    </row>
    <row r="292" spans="7:36" x14ac:dyDescent="0.35"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AJ292" s="20"/>
    </row>
    <row r="293" spans="7:36" x14ac:dyDescent="0.35"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AJ293" s="20"/>
    </row>
    <row r="294" spans="7:36" x14ac:dyDescent="0.35"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AJ294" s="20"/>
    </row>
    <row r="295" spans="7:36" x14ac:dyDescent="0.35"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AJ295" s="20"/>
    </row>
    <row r="296" spans="7:36" x14ac:dyDescent="0.35"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AJ296" s="20"/>
    </row>
    <row r="297" spans="7:36" x14ac:dyDescent="0.35"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AJ297" s="20"/>
    </row>
    <row r="298" spans="7:36" x14ac:dyDescent="0.35"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AJ298" s="20"/>
    </row>
    <row r="299" spans="7:36" x14ac:dyDescent="0.35"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AJ299" s="20"/>
    </row>
    <row r="300" spans="7:36" x14ac:dyDescent="0.35"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AJ300" s="20"/>
    </row>
    <row r="301" spans="7:36" x14ac:dyDescent="0.35"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AJ301" s="20"/>
    </row>
    <row r="302" spans="7:36" x14ac:dyDescent="0.35"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AJ302" s="20"/>
    </row>
    <row r="303" spans="7:36" x14ac:dyDescent="0.35"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AJ303" s="20"/>
    </row>
    <row r="304" spans="7:36" x14ac:dyDescent="0.35"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AJ304" s="20"/>
    </row>
    <row r="305" spans="7:36" x14ac:dyDescent="0.35"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AJ305" s="20"/>
    </row>
    <row r="306" spans="7:36" x14ac:dyDescent="0.35"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AJ306" s="20"/>
    </row>
    <row r="307" spans="7:36" x14ac:dyDescent="0.35"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AJ307" s="20"/>
    </row>
    <row r="308" spans="7:36" x14ac:dyDescent="0.35">
      <c r="AJ308" s="20"/>
    </row>
    <row r="309" spans="7:36" x14ac:dyDescent="0.35">
      <c r="AJ309" s="20"/>
    </row>
    <row r="310" spans="7:36" x14ac:dyDescent="0.35">
      <c r="AJ310" s="20"/>
    </row>
    <row r="311" spans="7:36" x14ac:dyDescent="0.35">
      <c r="AJ311" s="20"/>
    </row>
    <row r="312" spans="7:36" x14ac:dyDescent="0.35">
      <c r="AJ312" s="20"/>
    </row>
    <row r="313" spans="7:36" x14ac:dyDescent="0.35">
      <c r="AJ313" s="20"/>
    </row>
    <row r="314" spans="7:36" x14ac:dyDescent="0.35">
      <c r="AJ314" s="20"/>
    </row>
  </sheetData>
  <sheetProtection selectLockedCells="1"/>
  <mergeCells count="5">
    <mergeCell ref="G2:S2"/>
    <mergeCell ref="U2:AG2"/>
    <mergeCell ref="AI2:AT2"/>
    <mergeCell ref="AV2:BG2"/>
    <mergeCell ref="A1:E1"/>
  </mergeCells>
  <conditionalFormatting sqref="A7 C13:E16">
    <cfRule type="expression" dxfId="197" priority="68">
      <formula>($BI7=1)</formula>
    </cfRule>
    <cfRule type="expression" dxfId="196" priority="67">
      <formula>($BI7&gt;1)</formula>
    </cfRule>
  </conditionalFormatting>
  <conditionalFormatting sqref="A7">
    <cfRule type="expression" dxfId="195" priority="66">
      <formula>(#REF!="X")</formula>
    </cfRule>
  </conditionalFormatting>
  <conditionalFormatting sqref="A12:A17 A21:A22">
    <cfRule type="expression" dxfId="194" priority="116">
      <formula>($BI12=1)</formula>
    </cfRule>
    <cfRule type="expression" dxfId="193" priority="114">
      <formula>(#REF!="X")</formula>
    </cfRule>
    <cfRule type="expression" dxfId="192" priority="115">
      <formula>($BI12&gt;1)</formula>
    </cfRule>
  </conditionalFormatting>
  <conditionalFormatting sqref="A18:A24">
    <cfRule type="expression" dxfId="191" priority="121">
      <formula>($BI18&gt;1)</formula>
    </cfRule>
    <cfRule type="expression" dxfId="190" priority="120">
      <formula>(#REF!="X")</formula>
    </cfRule>
    <cfRule type="expression" dxfId="189" priority="122">
      <formula>($BI18=1)</formula>
    </cfRule>
  </conditionalFormatting>
  <conditionalFormatting sqref="A25:A28">
    <cfRule type="expression" dxfId="188" priority="89">
      <formula>(#REF!="X")</formula>
    </cfRule>
  </conditionalFormatting>
  <conditionalFormatting sqref="A27:A30">
    <cfRule type="expression" dxfId="187" priority="113">
      <formula>($BI27=1)</formula>
    </cfRule>
    <cfRule type="expression" dxfId="186" priority="112">
      <formula>($BI27&gt;1)</formula>
    </cfRule>
    <cfRule type="expression" dxfId="185" priority="111">
      <formula>(#REF!="X")</formula>
    </cfRule>
  </conditionalFormatting>
  <conditionalFormatting sqref="A31:A38">
    <cfRule type="expression" dxfId="184" priority="446">
      <formula>(#REF!="X")</formula>
    </cfRule>
    <cfRule type="expression" dxfId="183" priority="447">
      <formula>($BI31&gt;1)</formula>
    </cfRule>
    <cfRule type="expression" dxfId="182" priority="448">
      <formula>($BI31=1)</formula>
    </cfRule>
  </conditionalFormatting>
  <conditionalFormatting sqref="A40 A49">
    <cfRule type="expression" dxfId="181" priority="474">
      <formula>($BI40=1)</formula>
    </cfRule>
    <cfRule type="expression" dxfId="180" priority="472">
      <formula>(#REF!="X")</formula>
    </cfRule>
    <cfRule type="expression" dxfId="179" priority="473">
      <formula>($BI40&gt;1)</formula>
    </cfRule>
  </conditionalFormatting>
  <conditionalFormatting sqref="A73:A85 C74:E75 C76 B78:B79">
    <cfRule type="expression" dxfId="178" priority="14">
      <formula>($BI73&gt;1)</formula>
    </cfRule>
    <cfRule type="expression" dxfId="177" priority="15">
      <formula>($BI73=1)</formula>
    </cfRule>
  </conditionalFormatting>
  <conditionalFormatting sqref="A73:A85">
    <cfRule type="expression" dxfId="176" priority="13">
      <formula>(#REF!="X")</formula>
    </cfRule>
  </conditionalFormatting>
  <conditionalFormatting sqref="A79">
    <cfRule type="expression" dxfId="175" priority="10">
      <formula>(#REF!="X")</formula>
    </cfRule>
    <cfRule type="expression" dxfId="174" priority="11">
      <formula>($BI79&gt;1)</formula>
    </cfRule>
    <cfRule type="expression" dxfId="173" priority="12">
      <formula>($BI79=1)</formula>
    </cfRule>
  </conditionalFormatting>
  <conditionalFormatting sqref="A27:B28">
    <cfRule type="expression" dxfId="172" priority="104">
      <formula>($BI27=1)</formula>
    </cfRule>
    <cfRule type="expression" dxfId="171" priority="103">
      <formula>($BI27&gt;1)</formula>
    </cfRule>
  </conditionalFormatting>
  <conditionalFormatting sqref="A5:E30">
    <cfRule type="expression" dxfId="170" priority="91">
      <formula>($BI5=1)</formula>
    </cfRule>
    <cfRule type="expression" dxfId="169" priority="90">
      <formula>($BI5&gt;1)</formula>
    </cfRule>
  </conditionalFormatting>
  <conditionalFormatting sqref="A31:E73">
    <cfRule type="expression" dxfId="168" priority="233">
      <formula>($BI31&gt;1)</formula>
    </cfRule>
    <cfRule type="expression" dxfId="167" priority="234">
      <formula>($BI31=1)</formula>
    </cfRule>
  </conditionalFormatting>
  <conditionalFormatting sqref="A39:E39 A87:E151">
    <cfRule type="expression" dxfId="166" priority="189">
      <formula>($BI39=1)</formula>
    </cfRule>
    <cfRule type="expression" dxfId="165" priority="188">
      <formula>($BI39&gt;1)</formula>
    </cfRule>
  </conditionalFormatting>
  <conditionalFormatting sqref="A39:E39">
    <cfRule type="expression" dxfId="164" priority="256">
      <formula>($G39="X")</formula>
    </cfRule>
  </conditionalFormatting>
  <conditionalFormatting sqref="A41:E48 A50:E57">
    <cfRule type="expression" dxfId="163" priority="262">
      <formula>($G41="X")</formula>
    </cfRule>
    <cfRule type="expression" dxfId="162" priority="264">
      <formula>($BI41=1)</formula>
    </cfRule>
    <cfRule type="expression" dxfId="161" priority="263">
      <formula>($BI41&gt;1)</formula>
    </cfRule>
  </conditionalFormatting>
  <conditionalFormatting sqref="A55:E62">
    <cfRule type="expression" dxfId="160" priority="322">
      <formula>($BI55=1)</formula>
    </cfRule>
    <cfRule type="expression" dxfId="159" priority="321">
      <formula>($BI55&gt;1)</formula>
    </cfRule>
    <cfRule type="expression" dxfId="158" priority="320">
      <formula>($G55="X")</formula>
    </cfRule>
  </conditionalFormatting>
  <conditionalFormatting sqref="A59:E67">
    <cfRule type="expression" dxfId="157" priority="374">
      <formula>($BI59=1)</formula>
    </cfRule>
    <cfRule type="expression" dxfId="156" priority="373">
      <formula>($BI59&gt;1)</formula>
    </cfRule>
    <cfRule type="expression" dxfId="155" priority="372">
      <formula>($G59="X")</formula>
    </cfRule>
  </conditionalFormatting>
  <conditionalFormatting sqref="A74:E80 A81:A85">
    <cfRule type="expression" dxfId="154" priority="17">
      <formula>($BI74=1)</formula>
    </cfRule>
    <cfRule type="expression" dxfId="153" priority="16">
      <formula>($BI74&gt;1)</formula>
    </cfRule>
  </conditionalFormatting>
  <conditionalFormatting sqref="B5:B11">
    <cfRule type="expression" dxfId="152" priority="102">
      <formula>($BI5=1)</formula>
    </cfRule>
    <cfRule type="expression" dxfId="151" priority="101">
      <formula>($BI5&gt;1)</formula>
    </cfRule>
  </conditionalFormatting>
  <conditionalFormatting sqref="B19:B26">
    <cfRule type="expression" dxfId="150" priority="94">
      <formula>($BI19=1)</formula>
    </cfRule>
    <cfRule type="expression" dxfId="149" priority="93">
      <formula>($BI19&gt;1)</formula>
    </cfRule>
  </conditionalFormatting>
  <conditionalFormatting sqref="B21:B22">
    <cfRule type="expression" dxfId="148" priority="85">
      <formula>($BI21=1)</formula>
    </cfRule>
    <cfRule type="expression" dxfId="147" priority="84">
      <formula>($BI21&gt;1)</formula>
    </cfRule>
    <cfRule type="expression" dxfId="146" priority="83">
      <formula>($G21="X")</formula>
    </cfRule>
  </conditionalFormatting>
  <conditionalFormatting sqref="B26:B28">
    <cfRule type="expression" dxfId="145" priority="74">
      <formula>($BI26=1)</formula>
    </cfRule>
    <cfRule type="expression" dxfId="144" priority="73">
      <formula>($BI26&gt;1)</formula>
    </cfRule>
    <cfRule type="expression" dxfId="143" priority="72">
      <formula>($G26="X")</formula>
    </cfRule>
  </conditionalFormatting>
  <conditionalFormatting sqref="B27:B30">
    <cfRule type="expression" dxfId="142" priority="108">
      <formula>($G27="X")</formula>
    </cfRule>
    <cfRule type="expression" dxfId="141" priority="109">
      <formula>($BI27&gt;1)</formula>
    </cfRule>
    <cfRule type="expression" dxfId="140" priority="110">
      <formula>($BI27=1)</formula>
    </cfRule>
  </conditionalFormatting>
  <conditionalFormatting sqref="B31:B38">
    <cfRule type="expression" dxfId="139" priority="445">
      <formula>($BI31=1)</formula>
    </cfRule>
    <cfRule type="expression" dxfId="138" priority="444">
      <formula>($BI31&gt;1)</formula>
    </cfRule>
    <cfRule type="expression" dxfId="137" priority="443">
      <formula>($G31="X")</formula>
    </cfRule>
  </conditionalFormatting>
  <conditionalFormatting sqref="B79">
    <cfRule type="expression" dxfId="136" priority="1">
      <formula>($G79="X")</formula>
    </cfRule>
    <cfRule type="expression" dxfId="135" priority="3">
      <formula>($BI79=1)</formula>
    </cfRule>
    <cfRule type="expression" dxfId="134" priority="2">
      <formula>($BI79&gt;1)</formula>
    </cfRule>
  </conditionalFormatting>
  <conditionalFormatting sqref="B82:B85">
    <cfRule type="expression" dxfId="133" priority="24">
      <formula>($BI82=1)</formula>
    </cfRule>
    <cfRule type="expression" dxfId="132" priority="22">
      <formula>($G82="X")</formula>
    </cfRule>
    <cfRule type="expression" dxfId="131" priority="23">
      <formula>($BI82&gt;1)</formula>
    </cfRule>
  </conditionalFormatting>
  <conditionalFormatting sqref="B12:E12">
    <cfRule type="expression" dxfId="130" priority="119">
      <formula>($BI12=1)</formula>
    </cfRule>
    <cfRule type="expression" dxfId="129" priority="118">
      <formula>($BI12&gt;1)</formula>
    </cfRule>
    <cfRule type="expression" dxfId="128" priority="117">
      <formula>($G12="X")</formula>
    </cfRule>
  </conditionalFormatting>
  <conditionalFormatting sqref="B40:E40">
    <cfRule type="expression" dxfId="127" priority="356">
      <formula>($G40="X")</formula>
    </cfRule>
    <cfRule type="expression" dxfId="126" priority="358">
      <formula>($BI40=1)</formula>
    </cfRule>
    <cfRule type="expression" dxfId="125" priority="357">
      <formula>($BI40&gt;1)</formula>
    </cfRule>
  </conditionalFormatting>
  <conditionalFormatting sqref="B81:E86">
    <cfRule type="expression" dxfId="124" priority="32">
      <formula>($BI81&gt;1)</formula>
    </cfRule>
    <cfRule type="expression" dxfId="123" priority="33">
      <formula>($BI81=1)</formula>
    </cfRule>
  </conditionalFormatting>
  <conditionalFormatting sqref="C13:C20 B19:B28">
    <cfRule type="expression" dxfId="122" priority="92">
      <formula>($G13="X")</formula>
    </cfRule>
  </conditionalFormatting>
  <conditionalFormatting sqref="C17">
    <cfRule type="expression" dxfId="121" priority="64">
      <formula>($BI17&gt;1)</formula>
    </cfRule>
    <cfRule type="expression" dxfId="120" priority="65">
      <formula>($BI17=1)</formula>
    </cfRule>
    <cfRule type="expression" dxfId="119" priority="63">
      <formula>($G17="X")</formula>
    </cfRule>
  </conditionalFormatting>
  <conditionalFormatting sqref="C17:C18">
    <cfRule type="expression" dxfId="118" priority="61">
      <formula>($BI17&gt;1)</formula>
    </cfRule>
    <cfRule type="expression" dxfId="117" priority="60">
      <formula>($G17="X")</formula>
    </cfRule>
    <cfRule type="expression" dxfId="116" priority="62">
      <formula>($BI17=1)</formula>
    </cfRule>
  </conditionalFormatting>
  <conditionalFormatting sqref="C19:C20">
    <cfRule type="expression" dxfId="115" priority="95">
      <formula>($BI19&gt;1)</formula>
    </cfRule>
    <cfRule type="expression" dxfId="114" priority="96">
      <formula>($BI19=1)</formula>
    </cfRule>
  </conditionalFormatting>
  <conditionalFormatting sqref="C20">
    <cfRule type="expression" dxfId="113" priority="55">
      <formula>($BI20&gt;1)</formula>
    </cfRule>
    <cfRule type="expression" dxfId="112" priority="59">
      <formula>($BI20=1)</formula>
    </cfRule>
    <cfRule type="expression" dxfId="111" priority="56">
      <formula>($BI20=1)</formula>
    </cfRule>
    <cfRule type="expression" dxfId="110" priority="58">
      <formula>($BI20&gt;1)</formula>
    </cfRule>
    <cfRule type="expression" dxfId="109" priority="57">
      <formula>($G20="X")</formula>
    </cfRule>
    <cfRule type="expression" dxfId="108" priority="54">
      <formula>($G20="X")</formula>
    </cfRule>
  </conditionalFormatting>
  <conditionalFormatting sqref="C22:C23">
    <cfRule type="expression" dxfId="107" priority="48">
      <formula>($G22="X")</formula>
    </cfRule>
    <cfRule type="expression" dxfId="106" priority="49">
      <formula>($BI22&gt;1)</formula>
    </cfRule>
    <cfRule type="expression" dxfId="105" priority="50">
      <formula>($BI22=1)</formula>
    </cfRule>
    <cfRule type="expression" dxfId="104" priority="51">
      <formula>($G22="X")</formula>
    </cfRule>
    <cfRule type="expression" dxfId="103" priority="53">
      <formula>($BI22=1)</formula>
    </cfRule>
    <cfRule type="expression" dxfId="102" priority="52">
      <formula>($BI22&gt;1)</formula>
    </cfRule>
  </conditionalFormatting>
  <conditionalFormatting sqref="C25:C30">
    <cfRule type="expression" dxfId="101" priority="77">
      <formula>($G25="X")</formula>
    </cfRule>
    <cfRule type="expression" dxfId="100" priority="78">
      <formula>($BI25&gt;1)</formula>
    </cfRule>
    <cfRule type="expression" dxfId="99" priority="79">
      <formula>($BI25=1)</formula>
    </cfRule>
  </conditionalFormatting>
  <conditionalFormatting sqref="C27:C28">
    <cfRule type="expression" dxfId="98" priority="75">
      <formula>($BI27&gt;1)</formula>
    </cfRule>
    <cfRule type="expression" dxfId="97" priority="76">
      <formula>($BI27=1)</formula>
    </cfRule>
  </conditionalFormatting>
  <conditionalFormatting sqref="C27:C30">
    <cfRule type="expression" dxfId="96" priority="41">
      <formula>($G27="X")</formula>
    </cfRule>
  </conditionalFormatting>
  <conditionalFormatting sqref="C29">
    <cfRule type="expression" dxfId="95" priority="40">
      <formula>($BI29=1)</formula>
    </cfRule>
    <cfRule type="expression" dxfId="94" priority="39">
      <formula>($BI29&gt;1)</formula>
    </cfRule>
    <cfRule type="expression" dxfId="93" priority="38">
      <formula>($G29="X")</formula>
    </cfRule>
    <cfRule type="expression" dxfId="92" priority="37">
      <formula>($BI29=1)</formula>
    </cfRule>
    <cfRule type="expression" dxfId="91" priority="36">
      <formula>($BI29&gt;1)</formula>
    </cfRule>
    <cfRule type="expression" dxfId="90" priority="35">
      <formula>($G29="X")</formula>
    </cfRule>
  </conditionalFormatting>
  <conditionalFormatting sqref="C30">
    <cfRule type="expression" dxfId="89" priority="47">
      <formula>($G30="X")</formula>
    </cfRule>
    <cfRule type="expression" dxfId="88" priority="46">
      <formula>($BI30=1)</formula>
    </cfRule>
    <cfRule type="expression" dxfId="87" priority="45">
      <formula>($BI30&gt;1)</formula>
    </cfRule>
    <cfRule type="expression" dxfId="86" priority="44">
      <formula>($G30="X")</formula>
    </cfRule>
    <cfRule type="expression" dxfId="85" priority="43">
      <formula>($BI30=1)</formula>
    </cfRule>
    <cfRule type="expression" dxfId="84" priority="42">
      <formula>($BI30&gt;1)</formula>
    </cfRule>
  </conditionalFormatting>
  <conditionalFormatting sqref="C78">
    <cfRule type="expression" dxfId="83" priority="4">
      <formula>($G78="X")</formula>
    </cfRule>
    <cfRule type="expression" dxfId="82" priority="6">
      <formula>($BI78=1)</formula>
    </cfRule>
    <cfRule type="expression" dxfId="81" priority="5">
      <formula>($BI78&gt;1)</formula>
    </cfRule>
  </conditionalFormatting>
  <conditionalFormatting sqref="C7:E7">
    <cfRule type="expression" dxfId="80" priority="71">
      <formula>($BI7=1)</formula>
    </cfRule>
    <cfRule type="expression" dxfId="79" priority="69">
      <formula>($G7="X")</formula>
    </cfRule>
    <cfRule type="expression" dxfId="78" priority="70">
      <formula>($BI7&gt;1)</formula>
    </cfRule>
  </conditionalFormatting>
  <conditionalFormatting sqref="C13:E16 B5:B11">
    <cfRule type="expression" dxfId="77" priority="100">
      <formula>($G5="X")</formula>
    </cfRule>
  </conditionalFormatting>
  <conditionalFormatting sqref="C16:E16">
    <cfRule type="expression" dxfId="76" priority="98">
      <formula>($BI16&gt;1)</formula>
    </cfRule>
    <cfRule type="expression" dxfId="75" priority="97">
      <formula>($G16="X")</formula>
    </cfRule>
    <cfRule type="expression" dxfId="74" priority="99">
      <formula>($BI16=1)</formula>
    </cfRule>
  </conditionalFormatting>
  <conditionalFormatting sqref="C22:E23">
    <cfRule type="expression" dxfId="73" priority="86">
      <formula>($G22="X")</formula>
    </cfRule>
    <cfRule type="expression" dxfId="72" priority="88">
      <formula>($BI22=1)</formula>
    </cfRule>
    <cfRule type="expression" dxfId="71" priority="87">
      <formula>($BI22&gt;1)</formula>
    </cfRule>
  </conditionalFormatting>
  <conditionalFormatting sqref="C28:E29">
    <cfRule type="expression" dxfId="70" priority="105">
      <formula>($G28="X")</formula>
    </cfRule>
    <cfRule type="expression" dxfId="69" priority="106">
      <formula>($BI28&gt;1)</formula>
    </cfRule>
    <cfRule type="expression" dxfId="68" priority="107">
      <formula>($BI28=1)</formula>
    </cfRule>
  </conditionalFormatting>
  <conditionalFormatting sqref="C32:E32">
    <cfRule type="expression" dxfId="67" priority="200">
      <formula>($BI32&gt;1)</formula>
    </cfRule>
    <cfRule type="expression" dxfId="66" priority="201">
      <formula>($BI32=1)</formula>
    </cfRule>
    <cfRule type="expression" dxfId="65" priority="199">
      <formula>($G32="X")</formula>
    </cfRule>
  </conditionalFormatting>
  <conditionalFormatting sqref="C32:E38">
    <cfRule type="expression" dxfId="64" priority="311">
      <formula>($G32="X")</formula>
    </cfRule>
    <cfRule type="expression" dxfId="63" priority="312">
      <formula>($BI32&gt;1)</formula>
    </cfRule>
    <cfRule type="expression" dxfId="62" priority="313">
      <formula>($BI32=1)</formula>
    </cfRule>
  </conditionalFormatting>
  <conditionalFormatting sqref="C74:E75 C76 B78:B79">
    <cfRule type="expression" dxfId="61" priority="21">
      <formula>($G74="X")</formula>
    </cfRule>
  </conditionalFormatting>
  <conditionalFormatting sqref="C75:E75 C76">
    <cfRule type="expression" dxfId="60" priority="7">
      <formula>($G75="X")</formula>
    </cfRule>
    <cfRule type="expression" dxfId="59" priority="8">
      <formula>($BI75&gt;1)</formula>
    </cfRule>
    <cfRule type="expression" dxfId="58" priority="9">
      <formula>($BI75=1)</formula>
    </cfRule>
  </conditionalFormatting>
  <conditionalFormatting sqref="D29:E30">
    <cfRule type="expression" dxfId="57" priority="81">
      <formula>($BI29&gt;1)</formula>
    </cfRule>
    <cfRule type="expression" dxfId="56" priority="82">
      <formula>($BI29=1)</formula>
    </cfRule>
    <cfRule type="expression" dxfId="55" priority="80">
      <formula>($G29="X")</formula>
    </cfRule>
  </conditionalFormatting>
  <conditionalFormatting sqref="F5:F134">
    <cfRule type="expression" dxfId="54" priority="20" stopIfTrue="1">
      <formula>AND(BI5&gt;0,F5="Northern")</formula>
    </cfRule>
    <cfRule type="expression" dxfId="53" priority="19" stopIfTrue="1">
      <formula>AND(BI5&gt;0,F5="Southern")</formula>
    </cfRule>
    <cfRule type="expression" dxfId="52" priority="18" stopIfTrue="1">
      <formula>AND(BI5&gt;0,F5="Central")</formula>
    </cfRule>
  </conditionalFormatting>
  <conditionalFormatting sqref="G72:O72">
    <cfRule type="expression" dxfId="51" priority="281" stopIfTrue="1">
      <formula>(G$4&gt;2)</formula>
    </cfRule>
    <cfRule type="expression" dxfId="50" priority="282" stopIfTrue="1">
      <formula>(G$4=1)</formula>
    </cfRule>
  </conditionalFormatting>
  <conditionalFormatting sqref="G3:S3 U3:AG3 AI3:AT3 AV3:BG3 G72:S72 U72:AG72 AI72:AT72 AV72:BG72">
    <cfRule type="expression" dxfId="49" priority="999" stopIfTrue="1">
      <formula>(G$4=1)</formula>
    </cfRule>
  </conditionalFormatting>
  <conditionalFormatting sqref="G3:S3 U3:AG3 AV3:BG3 AI3:AT3 U72:AG72 G72:S72 AI72:AT72 AV72:BG72">
    <cfRule type="expression" dxfId="48" priority="998" stopIfTrue="1">
      <formula>(G$4&gt;2)</formula>
    </cfRule>
  </conditionalFormatting>
  <conditionalFormatting sqref="G3:S3 U3:AG3 AV3:BG3">
    <cfRule type="expression" dxfId="47" priority="989" stopIfTrue="1">
      <formula>(G$4=2)</formula>
    </cfRule>
  </conditionalFormatting>
  <conditionalFormatting sqref="G72:S72">
    <cfRule type="expression" dxfId="46" priority="138" stopIfTrue="1">
      <formula>(G$4=2)</formula>
    </cfRule>
  </conditionalFormatting>
  <conditionalFormatting sqref="M3">
    <cfRule type="expression" dxfId="45" priority="586" stopIfTrue="1">
      <formula>(M$4=2)</formula>
    </cfRule>
    <cfRule type="expression" dxfId="44" priority="587" stopIfTrue="1">
      <formula>(M$4&gt;2)</formula>
    </cfRule>
    <cfRule type="expression" dxfId="43" priority="588" stopIfTrue="1">
      <formula>(M$4=1)</formula>
    </cfRule>
  </conditionalFormatting>
  <conditionalFormatting sqref="N74:S74">
    <cfRule type="cellIs" dxfId="42" priority="25" operator="greaterThan">
      <formula>"A"</formula>
    </cfRule>
  </conditionalFormatting>
  <conditionalFormatting sqref="U72:AG72">
    <cfRule type="expression" dxfId="41" priority="137" stopIfTrue="1">
      <formula>(U$4=2)</formula>
    </cfRule>
  </conditionalFormatting>
  <conditionalFormatting sqref="AA3:AC3">
    <cfRule type="expression" dxfId="40" priority="535" stopIfTrue="1">
      <formula>(AA$4=1)</formula>
    </cfRule>
    <cfRule type="expression" dxfId="39" priority="534" stopIfTrue="1">
      <formula>(AA$4&gt;2)</formula>
    </cfRule>
    <cfRule type="expression" dxfId="38" priority="533" stopIfTrue="1">
      <formula>(AA$4=2)</formula>
    </cfRule>
  </conditionalFormatting>
  <conditionalFormatting sqref="AA72:AC72">
    <cfRule type="expression" dxfId="37" priority="288" stopIfTrue="1">
      <formula>(AA$4=1)</formula>
    </cfRule>
    <cfRule type="expression" dxfId="36" priority="287" stopIfTrue="1">
      <formula>(AA$4&gt;2)</formula>
    </cfRule>
  </conditionalFormatting>
  <conditionalFormatting sqref="AD75:AD77">
    <cfRule type="cellIs" dxfId="35" priority="27" operator="greaterThan">
      <formula>"A"</formula>
    </cfRule>
  </conditionalFormatting>
  <conditionalFormatting sqref="AD78:AE78">
    <cfRule type="cellIs" dxfId="34" priority="26" operator="greaterThan">
      <formula>"A"</formula>
    </cfRule>
  </conditionalFormatting>
  <conditionalFormatting sqref="AI3:AP3">
    <cfRule type="expression" dxfId="33" priority="528" stopIfTrue="1">
      <formula>(AI$4&gt;2)</formula>
    </cfRule>
    <cfRule type="expression" dxfId="32" priority="529" stopIfTrue="1">
      <formula>(AI$4=1)</formula>
    </cfRule>
  </conditionalFormatting>
  <conditionalFormatting sqref="AI72:AP72">
    <cfRule type="expression" dxfId="31" priority="276" stopIfTrue="1">
      <formula>(AI$4=1)</formula>
    </cfRule>
    <cfRule type="expression" dxfId="30" priority="275" stopIfTrue="1">
      <formula>(AI$4&gt;2)</formula>
    </cfRule>
  </conditionalFormatting>
  <conditionalFormatting sqref="AI3:AT3">
    <cfRule type="expression" dxfId="29" priority="527" stopIfTrue="1">
      <formula>(AI$4=2)</formula>
    </cfRule>
  </conditionalFormatting>
  <conditionalFormatting sqref="AI72:AT72">
    <cfRule type="expression" dxfId="28" priority="274" stopIfTrue="1">
      <formula>(AI$4=2)</formula>
    </cfRule>
  </conditionalFormatting>
  <conditionalFormatting sqref="AJ74">
    <cfRule type="cellIs" dxfId="27" priority="31" operator="greaterThan">
      <formula>"A"</formula>
    </cfRule>
  </conditionalFormatting>
  <conditionalFormatting sqref="AJ86:AJ314">
    <cfRule type="cellIs" dxfId="26" priority="585" operator="greaterThan">
      <formula>"A"</formula>
    </cfRule>
  </conditionalFormatting>
  <conditionalFormatting sqref="AP75">
    <cfRule type="cellIs" dxfId="25" priority="29" operator="greaterThan">
      <formula>"A"</formula>
    </cfRule>
  </conditionalFormatting>
  <conditionalFormatting sqref="AQ74">
    <cfRule type="cellIs" dxfId="24" priority="30" operator="greaterThan">
      <formula>"A"</formula>
    </cfRule>
  </conditionalFormatting>
  <conditionalFormatting sqref="AV70">
    <cfRule type="cellIs" dxfId="23" priority="973" operator="greaterThan">
      <formula>"A"</formula>
    </cfRule>
  </conditionalFormatting>
  <conditionalFormatting sqref="AV5:BG69 G5:S70 U5:AG70 AI5:AT70">
    <cfRule type="cellIs" dxfId="22" priority="34" operator="greaterThan">
      <formula>"A"</formula>
    </cfRule>
  </conditionalFormatting>
  <conditionalFormatting sqref="AV72:BG72">
    <cfRule type="expression" dxfId="21" priority="268" stopIfTrue="1">
      <formula>(AV$4=2)</formula>
    </cfRule>
  </conditionalFormatting>
  <conditionalFormatting sqref="AW99:BG116">
    <cfRule type="cellIs" dxfId="20" priority="255" operator="greaterThan">
      <formula>"A"</formula>
    </cfRule>
  </conditionalFormatting>
  <conditionalFormatting sqref="AX70:BG70">
    <cfRule type="cellIs" dxfId="19" priority="547" operator="greaterThan">
      <formula>"A"</formula>
    </cfRule>
  </conditionalFormatting>
  <conditionalFormatting sqref="AX73:BG98 AV73:AV101 AI73:AT141 U73:AG261 G73:S307">
    <cfRule type="cellIs" dxfId="18" priority="28" operator="greaterThan">
      <formula>"A"</formula>
    </cfRule>
  </conditionalFormatting>
  <conditionalFormatting sqref="BB3:BC3">
    <cfRule type="expression" dxfId="17" priority="521" stopIfTrue="1">
      <formula>(BB$4=2)</formula>
    </cfRule>
    <cfRule type="expression" dxfId="16" priority="522" stopIfTrue="1">
      <formula>(BB$4&gt;2)</formula>
    </cfRule>
    <cfRule type="expression" dxfId="15" priority="523" stopIfTrue="1">
      <formula>(BB$4=1)</formula>
    </cfRule>
  </conditionalFormatting>
  <conditionalFormatting sqref="BB72:BC72">
    <cfRule type="expression" dxfId="14" priority="269" stopIfTrue="1">
      <formula>(BB$4&gt;2)</formula>
    </cfRule>
    <cfRule type="expression" dxfId="13" priority="270" stopIfTrue="1">
      <formula>(BB$4=1)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2"/>
  <sheetViews>
    <sheetView zoomScale="85" zoomScaleNormal="85" workbookViewId="0">
      <selection activeCell="B2" sqref="B2:G2"/>
    </sheetView>
  </sheetViews>
  <sheetFormatPr defaultRowHeight="14.5" x14ac:dyDescent="0.35"/>
  <cols>
    <col min="1" max="1" width="9.08984375" style="50"/>
    <col min="2" max="2" width="24" style="35" customWidth="1"/>
    <col min="3" max="3" width="61.54296875" bestFit="1" customWidth="1"/>
    <col min="4" max="4" width="16.26953125" style="29" bestFit="1" customWidth="1"/>
    <col min="5" max="5" width="24.08984375" style="1" customWidth="1"/>
    <col min="6" max="6" width="48.36328125" bestFit="1" customWidth="1"/>
    <col min="7" max="7" width="16.6328125" style="29" bestFit="1" customWidth="1"/>
    <col min="8" max="16" width="9.08984375" style="50"/>
  </cols>
  <sheetData>
    <row r="1" spans="1:18" x14ac:dyDescent="0.35">
      <c r="B1" s="35" t="s">
        <v>3</v>
      </c>
      <c r="C1" s="1" t="s">
        <v>0</v>
      </c>
      <c r="D1" s="1" t="s">
        <v>2</v>
      </c>
      <c r="E1" s="1" t="s">
        <v>3</v>
      </c>
      <c r="F1" s="1" t="s">
        <v>0</v>
      </c>
      <c r="G1" s="1" t="s">
        <v>2</v>
      </c>
    </row>
    <row r="2" spans="1:18" s="50" customFormat="1" ht="24" customHeight="1" thickBot="1" x14ac:dyDescent="0.6">
      <c r="B2" s="81" t="s">
        <v>1</v>
      </c>
      <c r="C2" s="85"/>
      <c r="D2" s="85"/>
      <c r="E2" s="85"/>
      <c r="F2" s="85"/>
      <c r="G2" s="85"/>
    </row>
    <row r="3" spans="1:18" s="23" customFormat="1" ht="19" thickBot="1" x14ac:dyDescent="0.5">
      <c r="A3" s="51"/>
      <c r="B3" s="55" t="s">
        <v>3</v>
      </c>
      <c r="C3" s="80" t="s">
        <v>34</v>
      </c>
      <c r="D3" s="80"/>
      <c r="E3" s="40" t="s">
        <v>3</v>
      </c>
      <c r="F3" s="80" t="s">
        <v>35</v>
      </c>
      <c r="G3" s="82"/>
      <c r="H3" s="51"/>
      <c r="I3" s="51"/>
      <c r="J3" s="51"/>
      <c r="K3" s="51"/>
      <c r="L3" s="51"/>
      <c r="M3" s="51"/>
      <c r="N3" s="51"/>
      <c r="O3" s="51"/>
      <c r="P3" s="51"/>
    </row>
    <row r="4" spans="1:18" x14ac:dyDescent="0.35">
      <c r="B4" s="56" t="s">
        <v>19</v>
      </c>
      <c r="C4" s="69" t="e">
        <f>VLOOKUP("X",Officials!$G$2:$BM$126,57, FALSE)</f>
        <v>#N/A</v>
      </c>
      <c r="D4" s="36" t="e">
        <f>VLOOKUP("X",Officials!$G$2:$BM$126,58, FALSE)</f>
        <v>#N/A</v>
      </c>
      <c r="E4" s="30" t="s">
        <v>19</v>
      </c>
      <c r="F4" t="e">
        <f>VLOOKUP("X",Officials!$U$2:$BM$126,43, FALSE)</f>
        <v>#N/A</v>
      </c>
      <c r="G4" s="63" t="e">
        <f>VLOOKUP("X",Officials!$U$2:$BM$126,44, FALSE)</f>
        <v>#N/A</v>
      </c>
    </row>
    <row r="5" spans="1:18" x14ac:dyDescent="0.35">
      <c r="B5" s="56" t="s">
        <v>20</v>
      </c>
      <c r="C5" s="69" t="e">
        <f>VLOOKUP("X",Officials!$H$2:$BM$126,56, FALSE)</f>
        <v>#N/A</v>
      </c>
      <c r="D5" s="36" t="e" cm="1">
        <f t="array" ref="D5">VLOOKUP("X",SUBSTITUTE(Officials!$H$2:$BM$126,"R","X"),57, FALSE)</f>
        <v>#N/A</v>
      </c>
      <c r="E5" s="30" t="s">
        <v>20</v>
      </c>
      <c r="F5" t="e">
        <f>VLOOKUP("X",Officials!$V$2:$BM$126,42, FALSE)</f>
        <v>#N/A</v>
      </c>
      <c r="G5" s="64" t="e" cm="1">
        <f t="array" ref="G5">VLOOKUP("X",SUBSTITUTE(Officials!$V$2:$BM$126,"R","X"),43, FALSE)</f>
        <v>#N/A</v>
      </c>
    </row>
    <row r="6" spans="1:18" x14ac:dyDescent="0.35">
      <c r="B6" s="56" t="s">
        <v>21</v>
      </c>
      <c r="C6" s="69" t="e">
        <f>VLOOKUP("X",Officials!$I$2:$BM$126,55, FALSE)</f>
        <v>#N/A</v>
      </c>
      <c r="D6" s="36" t="e">
        <f>VLOOKUP("X",Officials!$I$2:$BM$126,56, FALSE)</f>
        <v>#N/A</v>
      </c>
      <c r="E6" s="30" t="s">
        <v>21</v>
      </c>
      <c r="F6" t="e">
        <f>VLOOKUP("X",Officials!$W$2:$BM$126,41, FALSE)</f>
        <v>#N/A</v>
      </c>
      <c r="G6" s="64" t="e">
        <f>VLOOKUP("X",Officials!$W$2:$BM$126,42, FALSE)</f>
        <v>#N/A</v>
      </c>
      <c r="R6" s="36"/>
    </row>
    <row r="7" spans="1:18" x14ac:dyDescent="0.35">
      <c r="B7" s="56" t="s">
        <v>22</v>
      </c>
      <c r="C7" s="69" t="e">
        <f>VLOOKUP("X",Officials!$J$2:$BM$126,54, FALSE)</f>
        <v>#N/A</v>
      </c>
      <c r="D7" s="36" t="e">
        <f>VLOOKUP("X",Officials!$J$2:$BM$126,55, FALSE)</f>
        <v>#N/A</v>
      </c>
      <c r="E7" s="30" t="s">
        <v>22</v>
      </c>
      <c r="F7" t="e">
        <f>VLOOKUP("X",Officials!$X$2:$BM$126,40, FALSE)</f>
        <v>#N/A</v>
      </c>
      <c r="G7" s="64" t="e">
        <f>VLOOKUP("X",Officials!$X$2:$BM$126,41, FALSE)</f>
        <v>#N/A</v>
      </c>
    </row>
    <row r="8" spans="1:18" x14ac:dyDescent="0.35">
      <c r="B8" s="56" t="s">
        <v>23</v>
      </c>
      <c r="C8" s="69" t="e">
        <f>VLOOKUP("X",Officials!$K$2:$BM$126,53, FALSE)</f>
        <v>#N/A</v>
      </c>
      <c r="D8" s="36" t="e">
        <f>VLOOKUP("X",Officials!$K$2:$BM$126,54, FALSE)</f>
        <v>#N/A</v>
      </c>
      <c r="E8" s="30" t="s">
        <v>23</v>
      </c>
      <c r="F8" t="e">
        <f>VLOOKUP("X",Officials!$Y$2:$BM$126,39, FALSE)</f>
        <v>#N/A</v>
      </c>
      <c r="G8" s="64" t="e">
        <f>VLOOKUP("X",Officials!$Y$2:$BM$126,40, FALSE)</f>
        <v>#N/A</v>
      </c>
    </row>
    <row r="9" spans="1:18" x14ac:dyDescent="0.35">
      <c r="B9" s="56" t="s">
        <v>24</v>
      </c>
      <c r="C9" s="69" t="e">
        <f>VLOOKUP("X",Officials!$L$2:$BM$126,52, FALSE)</f>
        <v>#N/A</v>
      </c>
      <c r="D9" s="36" t="e">
        <f>VLOOKUP("X",Officials!$L$2:$BM$126,53, FALSE)</f>
        <v>#N/A</v>
      </c>
      <c r="E9" s="30" t="s">
        <v>24</v>
      </c>
      <c r="F9" t="e">
        <f>VLOOKUP("X",Officials!$Z$2:$BM$126,38, FALSE)</f>
        <v>#N/A</v>
      </c>
      <c r="G9" s="64" t="e">
        <f>VLOOKUP("X",Officials!$Z$2:$BM$126,39, FALSE)</f>
        <v>#N/A</v>
      </c>
    </row>
    <row r="10" spans="1:18" x14ac:dyDescent="0.35">
      <c r="B10" s="56" t="s">
        <v>31</v>
      </c>
      <c r="C10" s="69" t="e">
        <f>VLOOKUP("X",Officials!$M$2:$BM$126,51, FALSE)</f>
        <v>#N/A</v>
      </c>
      <c r="D10" s="36" t="e">
        <f>VLOOKUP("X",Officials!$M$2:$BM$126,52, FALSE)</f>
        <v>#N/A</v>
      </c>
      <c r="E10" s="30" t="s">
        <v>31</v>
      </c>
      <c r="F10" t="e">
        <f>VLOOKUP("X",Officials!$AA$2:$BM$126,37, FALSE)</f>
        <v>#N/A</v>
      </c>
      <c r="G10" s="64" t="e">
        <f>VLOOKUP("X",Officials!$AA$2:$BM$126,38, FALSE)</f>
        <v>#N/A</v>
      </c>
    </row>
    <row r="11" spans="1:18" x14ac:dyDescent="0.35">
      <c r="B11" s="56" t="s">
        <v>32</v>
      </c>
      <c r="C11" s="69" t="e">
        <f>VLOOKUP("X",Officials!$N$2:$BM$126,50, FALSE)</f>
        <v>#N/A</v>
      </c>
      <c r="D11" s="36" t="e">
        <f>VLOOKUP("X",Officials!$N$2:$BM$126,51, FALSE)</f>
        <v>#N/A</v>
      </c>
      <c r="E11" s="30" t="s">
        <v>32</v>
      </c>
      <c r="F11" t="e">
        <f>VLOOKUP("X",Officials!$AB$2:$BM$126,36, FALSE)</f>
        <v>#N/A</v>
      </c>
      <c r="G11" s="64" t="e">
        <f>VLOOKUP("X",Officials!$AB$2:$BM$126,37, FALSE)</f>
        <v>#N/A</v>
      </c>
    </row>
    <row r="12" spans="1:18" x14ac:dyDescent="0.35">
      <c r="B12" s="56" t="s">
        <v>38</v>
      </c>
      <c r="C12" s="70" t="e">
        <f>VLOOKUP("X",Officials!$O$2:$BM$126,49, FALSE)</f>
        <v>#N/A</v>
      </c>
      <c r="D12" s="37" t="e">
        <f>VLOOKUP("X",Officials!$O$2:$BM$126,50, FALSE)</f>
        <v>#N/A</v>
      </c>
      <c r="E12" s="71" t="s">
        <v>38</v>
      </c>
      <c r="F12" s="38" t="e">
        <f>VLOOKUP("X",Officials!$AC$2:$BM$126,35, FALSE)</f>
        <v>#N/A</v>
      </c>
      <c r="G12" s="65" t="e">
        <f>VLOOKUP("X",Officials!$AC$2:$BM$126,36, FALSE)</f>
        <v>#N/A</v>
      </c>
    </row>
    <row r="13" spans="1:18" hidden="1" x14ac:dyDescent="0.35">
      <c r="B13" s="57" t="s">
        <v>25</v>
      </c>
      <c r="C13" t="e">
        <f>VLOOKUP("X",Officials!$P$2:$BM$126,48, FALSE)</f>
        <v>#N/A</v>
      </c>
      <c r="D13" s="36" t="e">
        <f>VLOOKUP("X",Officials!$P$2:$BM$126,48, FALSE)</f>
        <v>#N/A</v>
      </c>
      <c r="E13" s="30" t="s">
        <v>25</v>
      </c>
      <c r="F13" t="e">
        <f>VLOOKUP("X",Officials!$AD$2:$BM$126,33, FALSE)</f>
        <v>#N/A</v>
      </c>
      <c r="G13" s="64" t="e">
        <f>VLOOKUP("X",Officials!$AD$2:$BM$126,35, FALSE)</f>
        <v>#N/A</v>
      </c>
    </row>
    <row r="14" spans="1:18" x14ac:dyDescent="0.35">
      <c r="B14" s="56" t="s">
        <v>41</v>
      </c>
      <c r="C14" t="e">
        <f>VLOOKUP("X",Officials!$Q$2:$BM$126,47, FALSE)</f>
        <v>#N/A</v>
      </c>
      <c r="D14" s="36" t="e">
        <f>VLOOKUP("X",Officials!$Q$2:$BM$126,48, FALSE)</f>
        <v>#N/A</v>
      </c>
      <c r="E14" s="30" t="s">
        <v>41</v>
      </c>
      <c r="F14" t="e">
        <f>VLOOKUP("X",Officials!$AE$2:$BM$126,33, FALSE)</f>
        <v>#N/A</v>
      </c>
      <c r="G14" s="64" t="e">
        <f>VLOOKUP("X",Officials!$AE$2:$BM$126,34, FALSE)</f>
        <v>#N/A</v>
      </c>
    </row>
    <row r="15" spans="1:18" s="77" customFormat="1" x14ac:dyDescent="0.35">
      <c r="A15" s="75"/>
      <c r="B15" s="76" t="s">
        <v>26</v>
      </c>
      <c r="C15" s="77" t="e">
        <f>VLOOKUP("X",Officials!$R$2:$BM$126,46, FALSE)</f>
        <v>#N/A</v>
      </c>
      <c r="D15" s="86" t="e">
        <f>VLOOKUP("X",Officials!$R$2:$BM$126,47, FALSE)</f>
        <v>#N/A</v>
      </c>
      <c r="E15" s="87" t="s">
        <v>26</v>
      </c>
      <c r="F15" s="77" t="e">
        <f>VLOOKUP("X",Officials!$AF$2:$BM$126,32, FALSE)</f>
        <v>#N/A</v>
      </c>
      <c r="G15" s="78" t="e">
        <f>VLOOKUP("X",Officials!$AF$2:$BM$126,33, FALSE)</f>
        <v>#N/A</v>
      </c>
      <c r="H15" s="75"/>
      <c r="I15" s="75"/>
      <c r="J15" s="75"/>
      <c r="K15" s="75"/>
      <c r="L15" s="75"/>
      <c r="M15" s="75"/>
      <c r="N15" s="75"/>
      <c r="O15" s="75"/>
      <c r="P15" s="75"/>
    </row>
    <row r="16" spans="1:18" ht="15" thickBot="1" x14ac:dyDescent="0.4">
      <c r="B16" s="58" t="s">
        <v>27</v>
      </c>
      <c r="C16" s="32" t="e">
        <f>VLOOKUP("X",Officials!$S$2:$BM$126,45, FALSE)</f>
        <v>#N/A</v>
      </c>
      <c r="D16" s="36" t="e">
        <f>VLOOKUP("X",Officials!$S$2:$BM$126,46, FALSE)</f>
        <v>#N/A</v>
      </c>
      <c r="E16" s="31" t="s">
        <v>27</v>
      </c>
      <c r="F16" s="32" t="e">
        <f>VLOOKUP("X",Officials!$AG$2:$BM$126,31, FALSE)</f>
        <v>#N/A</v>
      </c>
      <c r="G16" s="66" t="e">
        <f>VLOOKUP("X",Officials!$AG$2:$BM$126,32, FALSE)</f>
        <v>#N/A</v>
      </c>
    </row>
    <row r="17" spans="1:16" ht="19" thickBot="1" x14ac:dyDescent="0.5">
      <c r="B17" s="59"/>
      <c r="C17" s="49"/>
      <c r="D17" s="49"/>
      <c r="E17" s="49"/>
      <c r="F17" s="49"/>
      <c r="G17" s="60"/>
    </row>
    <row r="18" spans="1:16" ht="15" thickBot="1" x14ac:dyDescent="0.4">
      <c r="B18" s="39"/>
      <c r="C18" s="32"/>
      <c r="G18" s="67"/>
    </row>
    <row r="19" spans="1:16" s="23" customFormat="1" ht="19" thickBot="1" x14ac:dyDescent="0.5">
      <c r="A19" s="51"/>
      <c r="B19" s="55" t="s">
        <v>3</v>
      </c>
      <c r="C19" s="80" t="s">
        <v>36</v>
      </c>
      <c r="D19" s="80"/>
      <c r="E19" s="40" t="s">
        <v>3</v>
      </c>
      <c r="F19" s="80" t="s">
        <v>37</v>
      </c>
      <c r="G19" s="82"/>
      <c r="H19" s="51"/>
      <c r="I19" s="51"/>
      <c r="J19" s="51"/>
      <c r="K19" s="51"/>
      <c r="L19" s="51"/>
      <c r="M19" s="51"/>
      <c r="N19" s="51"/>
      <c r="O19" s="51"/>
      <c r="P19" s="51"/>
    </row>
    <row r="20" spans="1:16" x14ac:dyDescent="0.35">
      <c r="B20" s="56" t="s">
        <v>19</v>
      </c>
      <c r="C20" t="e">
        <f>VLOOKUP("X",Officials!$AI$2:$BM$126,29, FALSE)</f>
        <v>#N/A</v>
      </c>
      <c r="D20" s="36" t="e">
        <f>VLOOKUP("X",Officials!$AI$2:$BM$126,30, FALSE)</f>
        <v>#N/A</v>
      </c>
      <c r="E20" s="30" t="s">
        <v>19</v>
      </c>
      <c r="F20" t="e">
        <f>VLOOKUP("X",Officials!$AV$2:$BM$126,16, FALSE)</f>
        <v>#N/A</v>
      </c>
      <c r="G20" s="63" t="e">
        <f>VLOOKUP("X",Officials!$AV$2:$BM$126,17, FALSE)</f>
        <v>#N/A</v>
      </c>
    </row>
    <row r="21" spans="1:16" x14ac:dyDescent="0.35">
      <c r="B21" s="56" t="s">
        <v>20</v>
      </c>
      <c r="C21" t="e">
        <f>VLOOKUP("X",Officials!$AJ$2:$BM$126,28, FALSE)</f>
        <v>#N/A</v>
      </c>
      <c r="D21" s="36" t="e" cm="1">
        <f t="array" ref="D21">VLOOKUP("X",SUBSTITUTE(Officials!$AJ$2:$BM$126,"R","X"),29, FALSE)</f>
        <v>#N/A</v>
      </c>
      <c r="E21" s="30" t="s">
        <v>20</v>
      </c>
      <c r="F21" t="e">
        <f>VLOOKUP("X",Officials!$AW$2:$BM$126,15, FALSE)</f>
        <v>#N/A</v>
      </c>
      <c r="G21" s="64" t="e" cm="1">
        <f t="array" ref="G21">VLOOKUP("X",SUBSTITUTE(Officials!$AW$2:$BM$126,"R","X"),16, FALSE)</f>
        <v>#N/A</v>
      </c>
    </row>
    <row r="22" spans="1:16" x14ac:dyDescent="0.35">
      <c r="B22" s="56" t="s">
        <v>21</v>
      </c>
      <c r="C22" t="e">
        <f>VLOOKUP("X",Officials!$AK$2:$BM$126,27, FALSE)</f>
        <v>#N/A</v>
      </c>
      <c r="D22" s="36" t="e">
        <f>VLOOKUP("X",Officials!$AK$2:$BM$126,28, FALSE)</f>
        <v>#N/A</v>
      </c>
      <c r="E22" s="30" t="s">
        <v>21</v>
      </c>
      <c r="F22" t="e">
        <f>VLOOKUP("X",Officials!$AX$2:$BM$126,14, FALSE)</f>
        <v>#N/A</v>
      </c>
      <c r="G22" s="64" t="e">
        <f>VLOOKUP("X",Officials!$AX$2:$BM$126,15, FALSE)</f>
        <v>#N/A</v>
      </c>
    </row>
    <row r="23" spans="1:16" x14ac:dyDescent="0.35">
      <c r="B23" s="56" t="s">
        <v>22</v>
      </c>
      <c r="C23" t="e">
        <f>VLOOKUP("X",Officials!$AL$2:$BM$126,26, FALSE)</f>
        <v>#N/A</v>
      </c>
      <c r="D23" s="36" t="e">
        <f>VLOOKUP("X",Officials!$AL$2:$BM$126,27, FALSE)</f>
        <v>#N/A</v>
      </c>
      <c r="E23" s="30" t="s">
        <v>22</v>
      </c>
      <c r="F23" t="e">
        <f>VLOOKUP("X",Officials!$AY$2:$BM$126,13, FALSE)</f>
        <v>#N/A</v>
      </c>
      <c r="G23" s="64" t="e">
        <f>VLOOKUP("X",Officials!$AY$2:$BM$126,14, FALSE)</f>
        <v>#N/A</v>
      </c>
    </row>
    <row r="24" spans="1:16" x14ac:dyDescent="0.35">
      <c r="B24" s="56" t="s">
        <v>23</v>
      </c>
      <c r="C24" t="e">
        <f>VLOOKUP("X",Officials!$AM$2:$BM$126,25, FALSE)</f>
        <v>#N/A</v>
      </c>
      <c r="D24" s="36" t="e">
        <f>VLOOKUP("X",Officials!$AM$2:$BM$126,26, FALSE)</f>
        <v>#N/A</v>
      </c>
      <c r="E24" s="30" t="s">
        <v>23</v>
      </c>
      <c r="F24" t="e">
        <f>VLOOKUP("X",Officials!$AZ$2:$BM$126,12, FALSE)</f>
        <v>#N/A</v>
      </c>
      <c r="G24" s="64" t="e">
        <f>VLOOKUP("X",Officials!$AZ$2:$BM$126,13, FALSE)</f>
        <v>#N/A</v>
      </c>
    </row>
    <row r="25" spans="1:16" x14ac:dyDescent="0.35">
      <c r="B25" s="56" t="s">
        <v>24</v>
      </c>
      <c r="C25" t="e">
        <f>VLOOKUP("X",Officials!$AN$2:$BM$126,24, FALSE)</f>
        <v>#N/A</v>
      </c>
      <c r="D25" s="36" t="e">
        <f>VLOOKUP("X",Officials!$AN$2:$BM$126,25, FALSE)</f>
        <v>#N/A</v>
      </c>
      <c r="E25" s="30" t="s">
        <v>24</v>
      </c>
      <c r="F25" t="e">
        <f>VLOOKUP("X",Officials!$BA$2:$BM$126,11, FALSE)</f>
        <v>#N/A</v>
      </c>
      <c r="G25" s="64" t="e">
        <f>VLOOKUP("X",Officials!$BA$2:$BM$126,12, FALSE)</f>
        <v>#N/A</v>
      </c>
    </row>
    <row r="26" spans="1:16" x14ac:dyDescent="0.35">
      <c r="B26" s="56" t="s">
        <v>31</v>
      </c>
      <c r="C26" s="69" t="e">
        <f>VLOOKUP("X",Officials!$AO$2:$BM$126,23, FALSE)</f>
        <v>#N/A</v>
      </c>
      <c r="D26" s="36" t="e">
        <f>VLOOKUP("X",Officials!$AO$2:$BM$126,24, FALSE)</f>
        <v>#N/A</v>
      </c>
      <c r="E26" s="30" t="s">
        <v>31</v>
      </c>
      <c r="F26" t="e">
        <f>VLOOKUP("X",Officials!$BB$2:$BM$126,10, FALSE)</f>
        <v>#N/A</v>
      </c>
      <c r="G26" s="64" t="e">
        <f>VLOOKUP("X",Officials!$BB$2:$BM$126,11, FALSE)</f>
        <v>#N/A</v>
      </c>
    </row>
    <row r="27" spans="1:16" x14ac:dyDescent="0.35">
      <c r="B27" s="56" t="s">
        <v>32</v>
      </c>
      <c r="C27" t="e">
        <f>VLOOKUP("X",Officials!$AP$2:$BM$126,22, FALSE)</f>
        <v>#N/A</v>
      </c>
      <c r="D27" s="36" t="e">
        <f>VLOOKUP("X",Officials!$AP$2:$BM$126,23, FALSE)</f>
        <v>#N/A</v>
      </c>
      <c r="E27" s="30" t="s">
        <v>32</v>
      </c>
      <c r="F27" t="e">
        <f>VLOOKUP("X",Officials!$BC$2:$BM$126,9, FALSE)</f>
        <v>#N/A</v>
      </c>
      <c r="G27" s="64" t="e" cm="1">
        <f t="array" ref="G27">VLOOKUP("X",SUBSTITUTE(Officials!$BC$2:$BM$126,"R","X"),10, FALSE)</f>
        <v>#N/A</v>
      </c>
    </row>
    <row r="28" spans="1:16" x14ac:dyDescent="0.35">
      <c r="B28" s="56" t="s">
        <v>38</v>
      </c>
      <c r="C28" s="38" t="e">
        <f>VLOOKUP("X",Officials!$AQ$2:$BM$126,21, FALSE)</f>
        <v>#N/A</v>
      </c>
      <c r="D28" s="37" t="e">
        <f>VLOOKUP("X",Officials!$AQ$2:$BM$126,22, FALSE)</f>
        <v>#N/A</v>
      </c>
      <c r="E28" s="71" t="s">
        <v>38</v>
      </c>
      <c r="F28" s="38" t="e">
        <f>VLOOKUP("X",Officials!$BD$2:$BM$126,8, FALSE)</f>
        <v>#N/A</v>
      </c>
      <c r="G28" s="65" t="e" cm="1">
        <f t="array" ref="G28">VLOOKUP("X",SUBSTITUTE(Officials!$BD$2:$BM$126,"R","X"),9, FALSE)</f>
        <v>#N/A</v>
      </c>
    </row>
    <row r="29" spans="1:16" hidden="1" x14ac:dyDescent="0.35">
      <c r="B29" s="57" t="s">
        <v>25</v>
      </c>
      <c r="C29" t="e">
        <f>VLOOKUP("X",Officials!$AQ$2:$BM$126,21, FALSE)</f>
        <v>#N/A</v>
      </c>
      <c r="D29" s="36" t="e">
        <f>VLOOKUP("X",Officials!$AQ$2:$BM$126,22, FALSE)</f>
        <v>#N/A</v>
      </c>
      <c r="E29" s="33" t="s">
        <v>25</v>
      </c>
      <c r="F29" s="34" t="e">
        <f>VLOOKUP("X",Officials!$BD$2:$BM$126,8, FALSE)</f>
        <v>#N/A</v>
      </c>
      <c r="G29" s="64" t="e">
        <f>VLOOKUP("X",Officials!$BD$2:$BM$126,9, FALSE)</f>
        <v>#N/A</v>
      </c>
    </row>
    <row r="30" spans="1:16" x14ac:dyDescent="0.35">
      <c r="B30" s="56" t="s">
        <v>41</v>
      </c>
      <c r="C30" t="e">
        <f>VLOOKUP("X",Officials!$AR$2:$BM$126,20, FALSE)</f>
        <v>#N/A</v>
      </c>
      <c r="D30" s="36" t="e">
        <f>VLOOKUP("X",Officials!$AR$2:$BM$126,21, FALSE)</f>
        <v>#N/A</v>
      </c>
      <c r="E30" s="30" t="s">
        <v>41</v>
      </c>
      <c r="F30" t="e">
        <f>VLOOKUP("X",Officials!$BE$2:$BM$126,7, FALSE)</f>
        <v>#N/A</v>
      </c>
      <c r="G30" s="64" t="e">
        <f>VLOOKUP("X",Officials!$BE$2:$BM$126,8, FALSE)</f>
        <v>#N/A</v>
      </c>
    </row>
    <row r="31" spans="1:16" s="77" customFormat="1" x14ac:dyDescent="0.35">
      <c r="A31" s="75"/>
      <c r="B31" s="76" t="s">
        <v>26</v>
      </c>
      <c r="C31" s="77" t="e">
        <f>VLOOKUP("X",Officials!$AS$2:$BM$126,19, FALSE)</f>
        <v>#N/A</v>
      </c>
      <c r="D31" s="86" t="e">
        <f>VLOOKUP("X",Officials!$AS$2:$BM$126,20, FALSE)</f>
        <v>#N/A</v>
      </c>
      <c r="E31" s="87" t="s">
        <v>26</v>
      </c>
      <c r="F31" s="77" t="e">
        <f>VLOOKUP("X",Officials!$BF$2:$BM$126,6, FALSE)</f>
        <v>#N/A</v>
      </c>
      <c r="G31" s="78" t="e">
        <f>VLOOKUP("X",Officials!$BF$2:$BM$126,7, FALSE)</f>
        <v>#N/A</v>
      </c>
      <c r="H31" s="75"/>
      <c r="I31" s="75"/>
      <c r="J31" s="75"/>
      <c r="K31" s="75"/>
      <c r="L31" s="75"/>
      <c r="M31" s="75"/>
      <c r="N31" s="75"/>
      <c r="O31" s="75"/>
      <c r="P31" s="75"/>
    </row>
    <row r="32" spans="1:16" ht="15" thickBot="1" x14ac:dyDescent="0.4">
      <c r="B32" s="58" t="s">
        <v>27</v>
      </c>
      <c r="C32" s="32" t="e">
        <f>VLOOKUP("X",Officials!$AT$2:$BM$126,18, FALSE)</f>
        <v>#N/A</v>
      </c>
      <c r="D32" s="36" t="e">
        <f>VLOOKUP("X",Officials!$AT$2:$BM$126,19, FALSE)</f>
        <v>#N/A</v>
      </c>
      <c r="E32" s="31" t="s">
        <v>27</v>
      </c>
      <c r="F32" s="32" t="e">
        <f>VLOOKUP("X",Officials!$BG$2:$BM$126,5, FALSE)</f>
        <v>#N/A</v>
      </c>
      <c r="G32" s="66" t="e">
        <f>VLOOKUP("X",Officials!$BG$2:$BM$126,6, FALSE)</f>
        <v>#N/A</v>
      </c>
    </row>
    <row r="33" spans="2:7" ht="19" thickBot="1" x14ac:dyDescent="0.5">
      <c r="B33" s="59"/>
      <c r="C33" s="49"/>
      <c r="D33" s="49"/>
      <c r="E33" s="49"/>
      <c r="F33" s="49"/>
      <c r="G33" s="60"/>
    </row>
    <row r="34" spans="2:7" ht="20.149999999999999" customHeight="1" thickBot="1" x14ac:dyDescent="0.4">
      <c r="B34" s="52"/>
      <c r="C34" s="50"/>
      <c r="D34" s="53"/>
      <c r="E34" s="54"/>
      <c r="F34" s="50"/>
      <c r="G34" s="53"/>
    </row>
    <row r="35" spans="2:7" ht="19" thickBot="1" x14ac:dyDescent="0.5">
      <c r="B35" s="79" t="s">
        <v>39</v>
      </c>
      <c r="C35" s="80"/>
      <c r="D35" s="49"/>
      <c r="E35" s="49"/>
      <c r="F35" s="49"/>
      <c r="G35" s="60"/>
    </row>
    <row r="36" spans="2:7" ht="15" thickBot="1" x14ac:dyDescent="0.4">
      <c r="B36" s="68"/>
      <c r="D36"/>
      <c r="E36"/>
      <c r="G36" s="61"/>
    </row>
    <row r="37" spans="2:7" ht="19" thickBot="1" x14ac:dyDescent="0.5">
      <c r="B37" s="59"/>
      <c r="C37" s="49"/>
      <c r="D37" s="49"/>
      <c r="E37" s="49"/>
      <c r="F37" s="49"/>
      <c r="G37" s="60"/>
    </row>
    <row r="38" spans="2:7" x14ac:dyDescent="0.35">
      <c r="B38" s="52"/>
      <c r="C38" s="50"/>
      <c r="D38" s="53"/>
      <c r="E38" s="54"/>
      <c r="F38" s="50"/>
      <c r="G38" s="53"/>
    </row>
    <row r="39" spans="2:7" x14ac:dyDescent="0.35">
      <c r="B39" s="52"/>
      <c r="C39" s="50"/>
      <c r="D39" s="53"/>
      <c r="E39" s="54"/>
      <c r="F39" s="50"/>
      <c r="G39" s="53"/>
    </row>
    <row r="40" spans="2:7" x14ac:dyDescent="0.35">
      <c r="B40" s="52"/>
      <c r="C40" s="50"/>
      <c r="D40" s="53"/>
      <c r="E40" s="54"/>
      <c r="F40" s="50"/>
      <c r="G40" s="53"/>
    </row>
    <row r="41" spans="2:7" x14ac:dyDescent="0.35">
      <c r="B41" s="52"/>
      <c r="C41" s="50"/>
      <c r="D41" s="53"/>
      <c r="E41" s="54"/>
      <c r="F41" s="50"/>
      <c r="G41" s="53"/>
    </row>
    <row r="42" spans="2:7" x14ac:dyDescent="0.35">
      <c r="B42" s="52"/>
      <c r="C42" s="50"/>
      <c r="D42" s="53"/>
      <c r="E42" s="54"/>
      <c r="F42" s="50"/>
      <c r="G42" s="53"/>
    </row>
    <row r="43" spans="2:7" x14ac:dyDescent="0.35">
      <c r="B43" s="52"/>
      <c r="C43" s="50"/>
      <c r="D43" s="53"/>
      <c r="E43" s="54"/>
      <c r="F43" s="50"/>
      <c r="G43" s="53"/>
    </row>
    <row r="44" spans="2:7" x14ac:dyDescent="0.35">
      <c r="B44" s="52"/>
      <c r="C44" s="50"/>
      <c r="D44" s="53"/>
      <c r="E44" s="54"/>
      <c r="F44" s="50"/>
      <c r="G44" s="53"/>
    </row>
    <row r="45" spans="2:7" x14ac:dyDescent="0.35">
      <c r="B45" s="52"/>
      <c r="C45" s="50"/>
      <c r="D45" s="53"/>
      <c r="E45" s="54"/>
      <c r="F45" s="50"/>
      <c r="G45" s="53"/>
    </row>
    <row r="46" spans="2:7" x14ac:dyDescent="0.35">
      <c r="B46" s="52"/>
      <c r="C46" s="50"/>
      <c r="D46" s="53"/>
      <c r="E46" s="54"/>
      <c r="F46" s="50"/>
      <c r="G46" s="53"/>
    </row>
    <row r="47" spans="2:7" x14ac:dyDescent="0.35">
      <c r="B47" s="52"/>
      <c r="C47" s="50"/>
      <c r="D47" s="53"/>
      <c r="E47" s="54"/>
      <c r="F47" s="50"/>
      <c r="G47" s="53"/>
    </row>
    <row r="48" spans="2:7" x14ac:dyDescent="0.35">
      <c r="B48" s="52"/>
      <c r="C48" s="50"/>
      <c r="D48" s="53"/>
      <c r="E48" s="54"/>
      <c r="F48" s="50"/>
      <c r="G48" s="53"/>
    </row>
    <row r="49" spans="2:7" x14ac:dyDescent="0.35">
      <c r="B49" s="52"/>
      <c r="C49" s="50"/>
      <c r="D49" s="53"/>
      <c r="E49" s="54"/>
      <c r="F49" s="50"/>
      <c r="G49" s="53"/>
    </row>
    <row r="50" spans="2:7" x14ac:dyDescent="0.35">
      <c r="B50" s="52"/>
      <c r="C50" s="50"/>
      <c r="D50" s="53"/>
      <c r="E50" s="54"/>
      <c r="F50" s="50"/>
      <c r="G50" s="53"/>
    </row>
    <row r="51" spans="2:7" x14ac:dyDescent="0.35">
      <c r="B51" s="52"/>
      <c r="C51" s="50"/>
      <c r="D51" s="53"/>
      <c r="E51" s="54"/>
      <c r="F51" s="50"/>
      <c r="G51" s="53"/>
    </row>
    <row r="52" spans="2:7" x14ac:dyDescent="0.35">
      <c r="B52" s="52"/>
      <c r="C52" s="50"/>
      <c r="D52" s="53"/>
      <c r="E52" s="54"/>
      <c r="F52" s="50"/>
      <c r="G52" s="53"/>
    </row>
  </sheetData>
  <mergeCells count="6">
    <mergeCell ref="B2:G2"/>
    <mergeCell ref="B35:C35"/>
    <mergeCell ref="C3:D3"/>
    <mergeCell ref="F3:G3"/>
    <mergeCell ref="C19:D19"/>
    <mergeCell ref="F19:G19"/>
  </mergeCells>
  <phoneticPr fontId="19" type="noConversion"/>
  <conditionalFormatting sqref="B36">
    <cfRule type="expression" dxfId="12" priority="68">
      <formula>(#REF!="X")</formula>
    </cfRule>
    <cfRule type="expression" dxfId="11" priority="69">
      <formula>($BH36&gt;1)</formula>
    </cfRule>
    <cfRule type="expression" dxfId="10" priority="70">
      <formula>($BH36=1)</formula>
    </cfRule>
  </conditionalFormatting>
  <conditionalFormatting sqref="D36">
    <cfRule type="expression" dxfId="9" priority="18">
      <formula>($BG36&gt;1)</formula>
    </cfRule>
    <cfRule type="expression" dxfId="8" priority="19">
      <formula>($BG36=1)</formula>
    </cfRule>
  </conditionalFormatting>
  <conditionalFormatting sqref="E36">
    <cfRule type="expression" dxfId="7" priority="80">
      <formula>(#REF!="X")</formula>
    </cfRule>
    <cfRule type="expression" dxfId="6" priority="81">
      <formula>($BH36&gt;1)</formula>
    </cfRule>
    <cfRule type="expression" dxfId="5" priority="82">
      <formula>($BH36=1)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532C-4FB9-42CB-8577-9799E6C71105}">
  <sheetPr>
    <pageSetUpPr fitToPage="1"/>
  </sheetPr>
  <dimension ref="A1:O85"/>
  <sheetViews>
    <sheetView zoomScaleNormal="100" workbookViewId="0">
      <selection activeCell="B3" sqref="B3:D3"/>
    </sheetView>
  </sheetViews>
  <sheetFormatPr defaultRowHeight="14.5" x14ac:dyDescent="0.35"/>
  <cols>
    <col min="1" max="1" width="8.7265625" style="50"/>
    <col min="2" max="2" width="24" style="35" customWidth="1"/>
    <col min="3" max="3" width="68.08984375" customWidth="1"/>
    <col min="4" max="4" width="16.26953125" style="29" bestFit="1" customWidth="1"/>
    <col min="5" max="13" width="8.7265625" style="50"/>
  </cols>
  <sheetData>
    <row r="1" spans="1:15" x14ac:dyDescent="0.35">
      <c r="B1" s="52"/>
      <c r="C1" s="54"/>
      <c r="D1" s="54"/>
    </row>
    <row r="2" spans="1:15" x14ac:dyDescent="0.35">
      <c r="B2" s="52"/>
      <c r="C2" s="54"/>
      <c r="D2" s="54"/>
    </row>
    <row r="3" spans="1:15" s="50" customFormat="1" ht="24" thickBot="1" x14ac:dyDescent="0.6">
      <c r="B3" s="81" t="s">
        <v>1</v>
      </c>
      <c r="C3" s="81"/>
      <c r="D3" s="81"/>
    </row>
    <row r="4" spans="1:15" s="23" customFormat="1" ht="19" thickBot="1" x14ac:dyDescent="0.5">
      <c r="A4" s="51"/>
      <c r="B4" s="55" t="s">
        <v>3</v>
      </c>
      <c r="C4" s="80" t="s">
        <v>34</v>
      </c>
      <c r="D4" s="82"/>
      <c r="E4" s="51"/>
      <c r="F4" s="51"/>
      <c r="G4" s="51"/>
      <c r="H4" s="51"/>
      <c r="I4" s="51"/>
      <c r="J4" s="51"/>
      <c r="K4" s="51"/>
      <c r="L4" s="51"/>
      <c r="M4" s="51"/>
    </row>
    <row r="5" spans="1:15" x14ac:dyDescent="0.35">
      <c r="B5" s="56" t="s">
        <v>19</v>
      </c>
      <c r="C5" t="e">
        <f>VLOOKUP("X",Officials!$G$2:$BM$126,57, FALSE)</f>
        <v>#N/A</v>
      </c>
      <c r="D5" s="64" t="e">
        <f>VLOOKUP("X",Officials!$G$2:$BM$126,58, FALSE)</f>
        <v>#N/A</v>
      </c>
    </row>
    <row r="6" spans="1:15" x14ac:dyDescent="0.35">
      <c r="B6" s="56" t="s">
        <v>20</v>
      </c>
      <c r="C6" t="e">
        <f>VLOOKUP("X",Officials!$H$2:$BM$126,56, FALSE)</f>
        <v>#N/A</v>
      </c>
      <c r="D6" s="64" t="e">
        <f>VLOOKUP("X",Officials!$H$2:$BM$126,57, FALSE)</f>
        <v>#N/A</v>
      </c>
    </row>
    <row r="7" spans="1:15" x14ac:dyDescent="0.35">
      <c r="B7" s="56" t="s">
        <v>21</v>
      </c>
      <c r="C7" t="e">
        <f>VLOOKUP("X",Officials!$I$2:$BM$126,55, FALSE)</f>
        <v>#N/A</v>
      </c>
      <c r="D7" s="64" t="e">
        <f>VLOOKUP("X",Officials!$I$2:$BM$126,56, FALSE)</f>
        <v>#N/A</v>
      </c>
      <c r="O7" s="36"/>
    </row>
    <row r="8" spans="1:15" x14ac:dyDescent="0.35">
      <c r="B8" s="56" t="s">
        <v>22</v>
      </c>
      <c r="C8" t="e">
        <f>VLOOKUP("X",Officials!$J$2:$BM$126,54, FALSE)</f>
        <v>#N/A</v>
      </c>
      <c r="D8" s="64" t="e">
        <f>VLOOKUP("X",Officials!$J$2:$BM$126,55, FALSE)</f>
        <v>#N/A</v>
      </c>
    </row>
    <row r="9" spans="1:15" x14ac:dyDescent="0.35">
      <c r="B9" s="56" t="s">
        <v>23</v>
      </c>
      <c r="C9" t="e">
        <f>VLOOKUP("X",Officials!$K$2:$BM$126,53, FALSE)</f>
        <v>#N/A</v>
      </c>
      <c r="D9" s="64" t="e">
        <f>VLOOKUP("X",Officials!$K$2:$BM$126,54, FALSE)</f>
        <v>#N/A</v>
      </c>
    </row>
    <row r="10" spans="1:15" x14ac:dyDescent="0.35">
      <c r="B10" s="56" t="s">
        <v>24</v>
      </c>
      <c r="C10" t="e">
        <f>VLOOKUP("X",Officials!$L$2:$BM$126,52, FALSE)</f>
        <v>#N/A</v>
      </c>
      <c r="D10" s="64" t="e">
        <f>VLOOKUP("X",Officials!$L$2:$BM$126,53, FALSE)</f>
        <v>#N/A</v>
      </c>
    </row>
    <row r="11" spans="1:15" x14ac:dyDescent="0.35">
      <c r="B11" s="56" t="s">
        <v>31</v>
      </c>
      <c r="C11" t="e">
        <f>VLOOKUP("X",Officials!$M$2:$BM$126,51, FALSE)</f>
        <v>#N/A</v>
      </c>
      <c r="D11" s="64" t="e">
        <f>VLOOKUP("X",Officials!$M$2:$BM$126,52, FALSE)</f>
        <v>#N/A</v>
      </c>
    </row>
    <row r="12" spans="1:15" x14ac:dyDescent="0.35">
      <c r="B12" s="56" t="s">
        <v>32</v>
      </c>
      <c r="C12" s="74" t="e">
        <f>VLOOKUP("X",Officials!$N$2:$BM$126,50, FALSE)</f>
        <v>#N/A</v>
      </c>
      <c r="D12" s="64" t="e">
        <f>VLOOKUP("X",Officials!$N$2:$BM$126,51, FALSE)</f>
        <v>#N/A</v>
      </c>
    </row>
    <row r="13" spans="1:15" x14ac:dyDescent="0.35">
      <c r="B13" s="56" t="s">
        <v>38</v>
      </c>
      <c r="C13" s="38" t="e">
        <f>VLOOKUP("X",Officials!$O$2:$BM$126,49, FALSE)</f>
        <v>#N/A</v>
      </c>
      <c r="D13" s="65" t="e">
        <f>VLOOKUP("X",Officials!$O$2:$BM$126,50, FALSE)</f>
        <v>#N/A</v>
      </c>
    </row>
    <row r="14" spans="1:15" hidden="1" x14ac:dyDescent="0.35">
      <c r="B14" s="57" t="s">
        <v>25</v>
      </c>
      <c r="C14" t="e">
        <f>VLOOKUP("X",Officials!$P$2:$BM$126,48, FALSE)</f>
        <v>#N/A</v>
      </c>
      <c r="D14" s="64" t="e">
        <f>VLOOKUP("X",Officials!$P$2:$BM$126,48, FALSE)</f>
        <v>#N/A</v>
      </c>
    </row>
    <row r="15" spans="1:15" x14ac:dyDescent="0.35">
      <c r="B15" s="56" t="s">
        <v>41</v>
      </c>
      <c r="C15" t="e">
        <f>VLOOKUP("X",Officials!$Q$2:$BM$126,47, FALSE)</f>
        <v>#N/A</v>
      </c>
      <c r="D15" s="64" t="e">
        <f>VLOOKUP("X",Officials!$Q$2:$BM$126,48, FALSE)</f>
        <v>#N/A</v>
      </c>
    </row>
    <row r="16" spans="1:15" s="77" customFormat="1" x14ac:dyDescent="0.35">
      <c r="A16" s="75"/>
      <c r="B16" s="76" t="s">
        <v>26</v>
      </c>
      <c r="C16" s="77" t="e">
        <f>VLOOKUP("X",Officials!$R$2:$BM$126,46, FALSE)</f>
        <v>#N/A</v>
      </c>
      <c r="D16" s="78" t="e">
        <f>VLOOKUP("X",Officials!$R$2:$BM$126,47, FALSE)</f>
        <v>#N/A</v>
      </c>
      <c r="E16" s="75"/>
      <c r="F16" s="75"/>
      <c r="G16" s="75"/>
      <c r="H16" s="75"/>
      <c r="I16" s="75"/>
      <c r="J16" s="75"/>
      <c r="K16" s="75"/>
      <c r="L16" s="75"/>
      <c r="M16" s="75"/>
    </row>
    <row r="17" spans="1:15" ht="15" thickBot="1" x14ac:dyDescent="0.4">
      <c r="B17" s="58" t="s">
        <v>27</v>
      </c>
      <c r="C17" s="32" t="e">
        <f>VLOOKUP("X",Officials!$S$2:$BM$126,45, FALSE)</f>
        <v>#N/A</v>
      </c>
      <c r="D17" s="64" t="e">
        <f>VLOOKUP("X",Officials!$S$2:$BM$126,46, FALSE)</f>
        <v>#N/A</v>
      </c>
    </row>
    <row r="18" spans="1:15" ht="19" thickBot="1" x14ac:dyDescent="0.5">
      <c r="B18" s="59"/>
      <c r="C18" s="49"/>
      <c r="D18" s="60"/>
    </row>
    <row r="19" spans="1:15" ht="15" thickBot="1" x14ac:dyDescent="0.4"/>
    <row r="20" spans="1:15" s="23" customFormat="1" ht="19" thickBot="1" x14ac:dyDescent="0.5">
      <c r="A20" s="51"/>
      <c r="B20" s="72" t="s">
        <v>3</v>
      </c>
      <c r="C20" s="80" t="s">
        <v>35</v>
      </c>
      <c r="D20" s="82"/>
      <c r="E20" s="51"/>
      <c r="F20" s="51"/>
      <c r="G20" s="51"/>
      <c r="H20" s="51"/>
      <c r="I20" s="51"/>
      <c r="J20" s="51"/>
      <c r="K20" s="51"/>
      <c r="L20" s="51"/>
      <c r="M20" s="51"/>
    </row>
    <row r="21" spans="1:15" x14ac:dyDescent="0.35">
      <c r="B21" s="56" t="s">
        <v>19</v>
      </c>
      <c r="C21" t="e">
        <f>VLOOKUP("X",Officials!$U$2:$BM$126,43, FALSE)</f>
        <v>#N/A</v>
      </c>
      <c r="D21" s="63" t="e">
        <f>VLOOKUP("X",Officials!$U$2:$BM$126,44, FALSE)</f>
        <v>#N/A</v>
      </c>
    </row>
    <row r="22" spans="1:15" x14ac:dyDescent="0.35">
      <c r="B22" s="56" t="s">
        <v>20</v>
      </c>
      <c r="C22" t="e">
        <f>VLOOKUP("X",Officials!$V$2:$BM$126,42, FALSE)</f>
        <v>#N/A</v>
      </c>
      <c r="D22" s="64" t="e" cm="1">
        <f t="array" ref="D22">VLOOKUP("X",SUBSTITUTE(Officials!$V$2:$BM$126,"R","R"),43, FALSE)</f>
        <v>#N/A</v>
      </c>
    </row>
    <row r="23" spans="1:15" x14ac:dyDescent="0.35">
      <c r="B23" s="56" t="s">
        <v>21</v>
      </c>
      <c r="C23" t="e">
        <f>VLOOKUP("X",Officials!$W$2:$BM$126,41, FALSE)</f>
        <v>#N/A</v>
      </c>
      <c r="D23" s="64" t="e">
        <f>VLOOKUP("X",Officials!$W$2:$BM$126,42, FALSE)</f>
        <v>#N/A</v>
      </c>
      <c r="O23" s="36"/>
    </row>
    <row r="24" spans="1:15" x14ac:dyDescent="0.35">
      <c r="B24" s="56" t="s">
        <v>22</v>
      </c>
      <c r="C24" t="e">
        <f>VLOOKUP("X",Officials!$X$2:$BM$126,40, FALSE)</f>
        <v>#N/A</v>
      </c>
      <c r="D24" s="64" t="e">
        <f>VLOOKUP("X",Officials!$X$2:$BM$126,41, FALSE)</f>
        <v>#N/A</v>
      </c>
    </row>
    <row r="25" spans="1:15" x14ac:dyDescent="0.35">
      <c r="B25" s="56" t="s">
        <v>23</v>
      </c>
      <c r="C25" t="e">
        <f>VLOOKUP("X",Officials!$Y$2:$BM$126,39, FALSE)</f>
        <v>#N/A</v>
      </c>
      <c r="D25" s="64" t="e">
        <f>VLOOKUP("X",Officials!$Y$2:$BM$126,40, FALSE)</f>
        <v>#N/A</v>
      </c>
    </row>
    <row r="26" spans="1:15" x14ac:dyDescent="0.35">
      <c r="B26" s="56" t="s">
        <v>24</v>
      </c>
      <c r="C26" t="e">
        <f>VLOOKUP("X",Officials!$Z$2:$BM$126,38, FALSE)</f>
        <v>#N/A</v>
      </c>
      <c r="D26" s="64" t="e">
        <f>VLOOKUP("X",Officials!$Z$2:$BM$126,39, FALSE)</f>
        <v>#N/A</v>
      </c>
    </row>
    <row r="27" spans="1:15" x14ac:dyDescent="0.35">
      <c r="B27" s="56" t="s">
        <v>31</v>
      </c>
      <c r="C27" t="e">
        <f>VLOOKUP("X",Officials!$AA$2:$BM$126,37, FALSE)</f>
        <v>#N/A</v>
      </c>
      <c r="D27" s="64" t="e">
        <f>VLOOKUP("X",Officials!$AA$2:$BM$126,38, FALSE)</f>
        <v>#N/A</v>
      </c>
    </row>
    <row r="28" spans="1:15" x14ac:dyDescent="0.35">
      <c r="B28" s="56" t="s">
        <v>32</v>
      </c>
      <c r="C28" s="74" t="e">
        <f>VLOOKUP("X",Officials!$AB$2:$BM$126,36, FALSE)</f>
        <v>#N/A</v>
      </c>
      <c r="D28" s="64" t="e">
        <f>VLOOKUP("X",Officials!$AB$2:$BM$126,37, FALSE)</f>
        <v>#N/A</v>
      </c>
    </row>
    <row r="29" spans="1:15" x14ac:dyDescent="0.35">
      <c r="B29" s="56" t="s">
        <v>38</v>
      </c>
      <c r="C29" s="38" t="e">
        <f>VLOOKUP("X",Officials!$AC$2:$BM$126,35, FALSE)</f>
        <v>#N/A</v>
      </c>
      <c r="D29" s="65" t="e">
        <f>VLOOKUP("X",Officials!$AC$2:$BM$126,36, FALSE)</f>
        <v>#N/A</v>
      </c>
    </row>
    <row r="30" spans="1:15" ht="14.5" hidden="1" customHeight="1" x14ac:dyDescent="0.35">
      <c r="B30" s="56" t="s">
        <v>25</v>
      </c>
      <c r="C30" t="e">
        <f>VLOOKUP("X",Officials!$AD$2:$BM$126,33, FALSE)</f>
        <v>#N/A</v>
      </c>
      <c r="D30" s="64" t="e">
        <f>VLOOKUP("X",Officials!$AD$2:$BM$126,35, FALSE)</f>
        <v>#N/A</v>
      </c>
    </row>
    <row r="31" spans="1:15" x14ac:dyDescent="0.35">
      <c r="B31" s="56" t="s">
        <v>41</v>
      </c>
      <c r="C31" s="74" t="e">
        <f>VLOOKUP("X",Officials!$AE$2:$BM$126,33, FALSE)</f>
        <v>#N/A</v>
      </c>
      <c r="D31" s="64" t="e">
        <f>VLOOKUP("X",Officials!$AE$2:$BM$126,34, FALSE)</f>
        <v>#N/A</v>
      </c>
    </row>
    <row r="32" spans="1:15" s="77" customFormat="1" x14ac:dyDescent="0.35">
      <c r="A32" s="75"/>
      <c r="B32" s="76" t="s">
        <v>26</v>
      </c>
      <c r="C32" s="77" t="e">
        <f>VLOOKUP("X",Officials!$AF$2:$BM$126,32, FALSE)</f>
        <v>#N/A</v>
      </c>
      <c r="D32" s="78" t="e">
        <f>VLOOKUP("X",Officials!$AF$2:$BM$126,33, FALSE)</f>
        <v>#N/A</v>
      </c>
      <c r="E32" s="75"/>
      <c r="F32" s="75"/>
      <c r="G32" s="75"/>
      <c r="H32" s="75"/>
      <c r="I32" s="75"/>
      <c r="J32" s="75"/>
      <c r="K32" s="75"/>
      <c r="L32" s="75"/>
      <c r="M32" s="75"/>
    </row>
    <row r="33" spans="1:13" ht="15" thickBot="1" x14ac:dyDescent="0.4">
      <c r="B33" s="56" t="s">
        <v>27</v>
      </c>
      <c r="C33" s="32" t="e">
        <f>VLOOKUP("X",Officials!$AG$2:$BM$126,31, FALSE)</f>
        <v>#N/A</v>
      </c>
      <c r="D33" s="66" t="e">
        <f>VLOOKUP("X",Officials!$AG$2:$BM$126,32, FALSE)</f>
        <v>#N/A</v>
      </c>
    </row>
    <row r="34" spans="1:13" ht="19" thickBot="1" x14ac:dyDescent="0.5">
      <c r="B34" s="59"/>
      <c r="C34" s="49"/>
      <c r="D34" s="60"/>
    </row>
    <row r="35" spans="1:13" ht="15" thickBot="1" x14ac:dyDescent="0.4">
      <c r="B35" s="39"/>
      <c r="C35" s="32"/>
    </row>
    <row r="36" spans="1:13" s="23" customFormat="1" ht="19" thickBot="1" x14ac:dyDescent="0.5">
      <c r="A36" s="51"/>
      <c r="B36" s="55" t="s">
        <v>3</v>
      </c>
      <c r="C36" s="80" t="s">
        <v>36</v>
      </c>
      <c r="D36" s="82"/>
      <c r="E36" s="51"/>
      <c r="F36" s="51"/>
      <c r="G36" s="51"/>
      <c r="H36" s="51"/>
      <c r="I36" s="51"/>
      <c r="J36" s="51"/>
      <c r="K36" s="51"/>
      <c r="L36" s="51"/>
      <c r="M36" s="51"/>
    </row>
    <row r="37" spans="1:13" x14ac:dyDescent="0.35">
      <c r="B37" s="56" t="s">
        <v>19</v>
      </c>
      <c r="C37" t="e">
        <f>VLOOKUP("X",Officials!$AI$2:$BM$126,29, FALSE)</f>
        <v>#N/A</v>
      </c>
      <c r="D37" s="64" t="e">
        <f>VLOOKUP("X",Officials!$AI$2:$BM$126,30, FALSE)</f>
        <v>#N/A</v>
      </c>
    </row>
    <row r="38" spans="1:13" x14ac:dyDescent="0.35">
      <c r="B38" s="56" t="s">
        <v>20</v>
      </c>
      <c r="C38" t="e">
        <f>VLOOKUP("X",Officials!$AJ$2:$BM$126,28, FALSE)</f>
        <v>#N/A</v>
      </c>
      <c r="D38" s="64" t="e" cm="1">
        <f t="array" ref="D38">VLOOKUP("X",SUBSTITUTE(Officials!$AJ$2:$BM$126,"R","R"),29, FALSE)</f>
        <v>#N/A</v>
      </c>
    </row>
    <row r="39" spans="1:13" x14ac:dyDescent="0.35">
      <c r="B39" s="56" t="s">
        <v>21</v>
      </c>
      <c r="C39" t="e">
        <f>VLOOKUP("X",Officials!$AK$2:$BM$126,27, FALSE)</f>
        <v>#N/A</v>
      </c>
      <c r="D39" s="64" t="e">
        <f>VLOOKUP("X",Officials!$AK$2:$BM$126,28, FALSE)</f>
        <v>#N/A</v>
      </c>
    </row>
    <row r="40" spans="1:13" x14ac:dyDescent="0.35">
      <c r="B40" s="56" t="s">
        <v>22</v>
      </c>
      <c r="C40" t="e">
        <f>VLOOKUP("X",Officials!$AL$2:$BM$126,26, FALSE)</f>
        <v>#N/A</v>
      </c>
      <c r="D40" s="64" t="e">
        <f>VLOOKUP("X",Officials!$AL$2:$BM$126,27, FALSE)</f>
        <v>#N/A</v>
      </c>
    </row>
    <row r="41" spans="1:13" x14ac:dyDescent="0.35">
      <c r="B41" s="56" t="s">
        <v>23</v>
      </c>
      <c r="C41" t="e">
        <f>VLOOKUP("X",Officials!$AM$2:$BM$126,25, FALSE)</f>
        <v>#N/A</v>
      </c>
      <c r="D41" s="64" t="e">
        <f>VLOOKUP("X",Officials!$AM$2:$BM$126,26, FALSE)</f>
        <v>#N/A</v>
      </c>
    </row>
    <row r="42" spans="1:13" x14ac:dyDescent="0.35">
      <c r="B42" s="56" t="s">
        <v>24</v>
      </c>
      <c r="C42" t="e">
        <f>VLOOKUP("X",Officials!$AN$2:$BM$126,24, FALSE)</f>
        <v>#N/A</v>
      </c>
      <c r="D42" s="64" t="e">
        <f>VLOOKUP("X",Officials!$AN$2:$BM$126,25, FALSE)</f>
        <v>#N/A</v>
      </c>
    </row>
    <row r="43" spans="1:13" x14ac:dyDescent="0.35">
      <c r="B43" s="56" t="s">
        <v>31</v>
      </c>
      <c r="C43" t="e">
        <f>VLOOKUP("X",Officials!$AO$2:$BM$126,23, FALSE)</f>
        <v>#N/A</v>
      </c>
      <c r="D43" s="64" t="e">
        <f>VLOOKUP("X",Officials!$AO$2:$BM$126,24, FALSE)</f>
        <v>#N/A</v>
      </c>
    </row>
    <row r="44" spans="1:13" x14ac:dyDescent="0.35">
      <c r="B44" s="56" t="s">
        <v>32</v>
      </c>
      <c r="C44" t="e">
        <f>VLOOKUP("X",Officials!$AP$2:$BM$126,22, FALSE)</f>
        <v>#N/A</v>
      </c>
      <c r="D44" s="64" t="e">
        <f>VLOOKUP("X",Officials!$AP$2:$BM$126,23, FALSE)</f>
        <v>#N/A</v>
      </c>
    </row>
    <row r="45" spans="1:13" x14ac:dyDescent="0.35">
      <c r="B45" s="56" t="s">
        <v>38</v>
      </c>
      <c r="C45" s="38" t="e">
        <f>VLOOKUP("X",Officials!$AQ$2:$BM$126,21, FALSE)</f>
        <v>#N/A</v>
      </c>
      <c r="D45" s="65" t="e">
        <f>VLOOKUP("X",Officials!$AQ$2:$BM$126,22, FALSE)</f>
        <v>#N/A</v>
      </c>
    </row>
    <row r="46" spans="1:13" hidden="1" x14ac:dyDescent="0.35">
      <c r="B46" s="56" t="s">
        <v>25</v>
      </c>
      <c r="C46" t="e">
        <f>VLOOKUP("X",Officials!$AQ$2:$BM$126,21, FALSE)</f>
        <v>#N/A</v>
      </c>
      <c r="D46" s="64" t="e">
        <f>VLOOKUP("X",Officials!$AQ$2:$BM$126,22, FALSE)</f>
        <v>#N/A</v>
      </c>
    </row>
    <row r="47" spans="1:13" x14ac:dyDescent="0.35">
      <c r="B47" s="56" t="s">
        <v>41</v>
      </c>
      <c r="C47" t="e">
        <f>VLOOKUP("X",Officials!$AR$2:$BM$126,20, FALSE)</f>
        <v>#N/A</v>
      </c>
      <c r="D47" s="64" t="e">
        <f>VLOOKUP("X",Officials!$AR$2:$BM$126,21, FALSE)</f>
        <v>#N/A</v>
      </c>
    </row>
    <row r="48" spans="1:13" x14ac:dyDescent="0.35">
      <c r="B48" s="56" t="s">
        <v>26</v>
      </c>
      <c r="C48" t="e">
        <f>VLOOKUP("X",Officials!$AS$2:$BM$126,19, FALSE)</f>
        <v>#N/A</v>
      </c>
      <c r="D48" s="64" t="e">
        <f>VLOOKUP("X",Officials!$AS$2:$BM$126,20, FALSE)</f>
        <v>#N/A</v>
      </c>
    </row>
    <row r="49" spans="1:15" ht="15" thickBot="1" x14ac:dyDescent="0.4">
      <c r="B49" s="56" t="s">
        <v>27</v>
      </c>
      <c r="C49" s="32" t="e">
        <f>VLOOKUP("X",Officials!$AT$2:$BM$126,18, FALSE)</f>
        <v>#N/A</v>
      </c>
      <c r="D49" s="64" t="e">
        <f>VLOOKUP("X",Officials!$AT$2:$BM$126,19, FALSE)</f>
        <v>#N/A</v>
      </c>
    </row>
    <row r="50" spans="1:15" s="50" customFormat="1" ht="19" thickBot="1" x14ac:dyDescent="0.5">
      <c r="B50" s="59"/>
      <c r="C50" s="49"/>
      <c r="D50" s="60"/>
      <c r="N50"/>
      <c r="O50"/>
    </row>
    <row r="51" spans="1:15" s="50" customFormat="1" ht="20.149999999999999" customHeight="1" thickBot="1" x14ac:dyDescent="0.4">
      <c r="B51" s="52"/>
      <c r="D51" s="53"/>
      <c r="N51"/>
      <c r="O51"/>
    </row>
    <row r="52" spans="1:15" s="23" customFormat="1" ht="19" thickBot="1" x14ac:dyDescent="0.5">
      <c r="A52" s="51"/>
      <c r="B52" s="72" t="s">
        <v>3</v>
      </c>
      <c r="C52" s="80" t="s">
        <v>37</v>
      </c>
      <c r="D52" s="82"/>
      <c r="E52" s="51"/>
      <c r="F52" s="51"/>
      <c r="G52" s="51"/>
      <c r="H52" s="51"/>
      <c r="I52" s="51"/>
      <c r="J52" s="51"/>
      <c r="K52" s="51"/>
      <c r="L52" s="51"/>
      <c r="M52" s="51"/>
    </row>
    <row r="53" spans="1:15" x14ac:dyDescent="0.35">
      <c r="B53" s="56" t="s">
        <v>19</v>
      </c>
      <c r="C53" t="e">
        <f>VLOOKUP("X",Officials!$AV$2:$BM$126,16, FALSE)</f>
        <v>#N/A</v>
      </c>
      <c r="D53" s="63" t="e">
        <f>VLOOKUP("X",Officials!$AV$2:$BM$126,17, FALSE)</f>
        <v>#N/A</v>
      </c>
    </row>
    <row r="54" spans="1:15" x14ac:dyDescent="0.35">
      <c r="B54" s="56" t="s">
        <v>20</v>
      </c>
      <c r="C54" t="e" cm="1">
        <f t="array" ref="C54">VLOOKUP("X",SUBSTITUTE(Officials!$AW$2:$BM$126,"R","R"),15, FALSE)</f>
        <v>#N/A</v>
      </c>
      <c r="D54" s="64" t="e" cm="1">
        <f t="array" ref="D54">VLOOKUP("X",SUBSTITUTE(Officials!$AW$2:$BM$126,"R","R"),16, FALSE)</f>
        <v>#N/A</v>
      </c>
    </row>
    <row r="55" spans="1:15" x14ac:dyDescent="0.35">
      <c r="B55" s="56" t="s">
        <v>21</v>
      </c>
      <c r="C55" t="e">
        <f>VLOOKUP("X",Officials!$AX$2:$BM$126,14, FALSE)</f>
        <v>#N/A</v>
      </c>
      <c r="D55" s="64" t="e">
        <f>VLOOKUP("X",Officials!$AX$2:$BM$126,15, FALSE)</f>
        <v>#N/A</v>
      </c>
    </row>
    <row r="56" spans="1:15" x14ac:dyDescent="0.35">
      <c r="B56" s="56" t="s">
        <v>22</v>
      </c>
      <c r="C56" t="e">
        <f>VLOOKUP("X",Officials!$AY$2:$BM$126,13, FALSE)</f>
        <v>#N/A</v>
      </c>
      <c r="D56" s="64" t="e">
        <f>VLOOKUP("X",Officials!$AY$2:$BM$126,14, FALSE)</f>
        <v>#N/A</v>
      </c>
    </row>
    <row r="57" spans="1:15" x14ac:dyDescent="0.35">
      <c r="B57" s="56" t="s">
        <v>23</v>
      </c>
      <c r="C57" t="e">
        <f>VLOOKUP("X",Officials!$AZ$2:$BM$126,12, FALSE)</f>
        <v>#N/A</v>
      </c>
      <c r="D57" s="64" t="e">
        <f>VLOOKUP("X",Officials!$AZ$2:$BM$126,13, FALSE)</f>
        <v>#N/A</v>
      </c>
    </row>
    <row r="58" spans="1:15" x14ac:dyDescent="0.35">
      <c r="B58" s="56" t="s">
        <v>24</v>
      </c>
      <c r="C58" t="e">
        <f>VLOOKUP("X",Officials!$BA$2:$BM$126,11, FALSE)</f>
        <v>#N/A</v>
      </c>
      <c r="D58" s="64" t="e">
        <f>VLOOKUP("X",Officials!$BA$2:$BM$126,12, FALSE)</f>
        <v>#N/A</v>
      </c>
    </row>
    <row r="59" spans="1:15" hidden="1" x14ac:dyDescent="0.35">
      <c r="B59" s="56" t="s">
        <v>31</v>
      </c>
      <c r="C59" t="e">
        <f>VLOOKUP("X",Officials!$BB$2:$BM$126,10, FALSE)</f>
        <v>#N/A</v>
      </c>
      <c r="D59" s="64" t="e">
        <f>VLOOKUP("X",Officials!$BB$2:$BM$126,11, FALSE)</f>
        <v>#N/A</v>
      </c>
    </row>
    <row r="60" spans="1:15" hidden="1" x14ac:dyDescent="0.35">
      <c r="B60" s="56" t="s">
        <v>32</v>
      </c>
      <c r="C60" t="e" cm="1">
        <f t="array" ref="C60">VLOOKUP("X",SUBSTITUTE(Officials!$BC$2:$BM$126,"R","R"),9, FALSE)</f>
        <v>#N/A</v>
      </c>
      <c r="D60" s="64" t="e" cm="1">
        <f t="array" ref="D60">VLOOKUP("X",SUBSTITUTE(Officials!$BC$2:$BM$126,"R","R"),10, FALSE)</f>
        <v>#N/A</v>
      </c>
    </row>
    <row r="61" spans="1:15" hidden="1" x14ac:dyDescent="0.35">
      <c r="B61" s="56" t="s">
        <v>38</v>
      </c>
      <c r="C61" t="e" cm="1">
        <f t="array" ref="C61">VLOOKUP("X",SUBSTITUTE(Officials!$BC$2:$BM$126,"R","R"),9, FALSE)</f>
        <v>#N/A</v>
      </c>
      <c r="D61" s="65" t="e" cm="1">
        <f t="array" ref="D61">VLOOKUP("X",SUBSTITUTE(Officials!$BC$2:$BM$126,"R","R"),10, FALSE)</f>
        <v>#N/A</v>
      </c>
    </row>
    <row r="62" spans="1:15" hidden="1" x14ac:dyDescent="0.35">
      <c r="B62" s="56" t="s">
        <v>25</v>
      </c>
      <c r="C62" s="34" t="e">
        <f>VLOOKUP("X",Officials!$BD$2:$BM$126,8, FALSE)</f>
        <v>#N/A</v>
      </c>
      <c r="D62" s="64" t="e">
        <f>VLOOKUP("X",Officials!$BD$2:$BM$126,9, FALSE)</f>
        <v>#N/A</v>
      </c>
    </row>
    <row r="63" spans="1:15" x14ac:dyDescent="0.35">
      <c r="B63" s="56" t="s">
        <v>41</v>
      </c>
      <c r="C63" t="e">
        <f>VLOOKUP("X",Officials!$BE$2:$BM$126,7, FALSE)</f>
        <v>#N/A</v>
      </c>
      <c r="D63" s="64" t="e">
        <f>VLOOKUP("X",Officials!$BE$2:$BM$126,8, FALSE)</f>
        <v>#N/A</v>
      </c>
    </row>
    <row r="64" spans="1:15" x14ac:dyDescent="0.35">
      <c r="B64" s="56" t="s">
        <v>26</v>
      </c>
      <c r="C64" t="e">
        <f>VLOOKUP("X",Officials!$BF$2:$BM$126,6, FALSE)</f>
        <v>#N/A</v>
      </c>
      <c r="D64" s="64" t="e">
        <f>VLOOKUP("X",Officials!$BF$2:$BM$126,7, FALSE)</f>
        <v>#N/A</v>
      </c>
    </row>
    <row r="65" spans="2:15" ht="15" thickBot="1" x14ac:dyDescent="0.4">
      <c r="B65" s="56" t="s">
        <v>27</v>
      </c>
      <c r="C65" s="32" t="e">
        <f>VLOOKUP("X",Officials!$BG$2:$BM$126,5, FALSE)</f>
        <v>#N/A</v>
      </c>
      <c r="D65" s="66" t="e">
        <f>VLOOKUP("X",Officials!$BG$2:$BM$126,6, FALSE)</f>
        <v>#N/A</v>
      </c>
    </row>
    <row r="66" spans="2:15" s="50" customFormat="1" ht="19" thickBot="1" x14ac:dyDescent="0.5">
      <c r="B66" s="59"/>
      <c r="C66" s="49"/>
      <c r="D66" s="60"/>
      <c r="N66"/>
      <c r="O66"/>
    </row>
    <row r="67" spans="2:15" s="50" customFormat="1" ht="20.149999999999999" customHeight="1" thickBot="1" x14ac:dyDescent="0.4">
      <c r="B67" s="52"/>
      <c r="D67" s="53"/>
      <c r="N67"/>
      <c r="O67"/>
    </row>
    <row r="68" spans="2:15" s="50" customFormat="1" ht="19" thickBot="1" x14ac:dyDescent="0.5">
      <c r="B68" s="79" t="s">
        <v>39</v>
      </c>
      <c r="C68" s="80"/>
      <c r="D68" s="60"/>
      <c r="N68"/>
      <c r="O68"/>
    </row>
    <row r="69" spans="2:15" s="50" customFormat="1" ht="15" thickBot="1" x14ac:dyDescent="0.4">
      <c r="B69" s="68"/>
      <c r="C69"/>
      <c r="D69" s="73"/>
      <c r="N69"/>
      <c r="O69"/>
    </row>
    <row r="70" spans="2:15" s="50" customFormat="1" ht="19" thickBot="1" x14ac:dyDescent="0.5">
      <c r="B70" s="59"/>
      <c r="C70" s="49"/>
      <c r="D70" s="60"/>
      <c r="N70"/>
      <c r="O70"/>
    </row>
    <row r="71" spans="2:15" s="50" customFormat="1" x14ac:dyDescent="0.35">
      <c r="B71" s="52"/>
      <c r="D71" s="53"/>
      <c r="N71"/>
      <c r="O71"/>
    </row>
    <row r="72" spans="2:15" s="50" customFormat="1" x14ac:dyDescent="0.35">
      <c r="B72" s="52"/>
      <c r="D72" s="53"/>
      <c r="N72"/>
      <c r="O72"/>
    </row>
    <row r="73" spans="2:15" s="50" customFormat="1" x14ac:dyDescent="0.35">
      <c r="B73" s="52"/>
      <c r="D73" s="53"/>
      <c r="N73"/>
      <c r="O73"/>
    </row>
    <row r="74" spans="2:15" s="50" customFormat="1" x14ac:dyDescent="0.35">
      <c r="B74" s="52"/>
      <c r="D74" s="53"/>
      <c r="N74"/>
      <c r="O74"/>
    </row>
    <row r="75" spans="2:15" s="50" customFormat="1" x14ac:dyDescent="0.35">
      <c r="B75" s="52"/>
      <c r="D75" s="53"/>
      <c r="N75"/>
      <c r="O75"/>
    </row>
    <row r="76" spans="2:15" s="50" customFormat="1" x14ac:dyDescent="0.35">
      <c r="B76" s="52"/>
      <c r="D76" s="53"/>
      <c r="N76"/>
      <c r="O76"/>
    </row>
    <row r="77" spans="2:15" s="50" customFormat="1" x14ac:dyDescent="0.35">
      <c r="B77" s="52"/>
      <c r="D77" s="53"/>
      <c r="N77"/>
      <c r="O77"/>
    </row>
    <row r="78" spans="2:15" s="50" customFormat="1" x14ac:dyDescent="0.35">
      <c r="B78" s="52"/>
      <c r="D78" s="53"/>
      <c r="N78"/>
      <c r="O78"/>
    </row>
    <row r="79" spans="2:15" s="50" customFormat="1" x14ac:dyDescent="0.35">
      <c r="B79" s="52"/>
      <c r="D79" s="53"/>
      <c r="N79"/>
      <c r="O79"/>
    </row>
    <row r="80" spans="2:15" s="50" customFormat="1" x14ac:dyDescent="0.35">
      <c r="B80" s="52"/>
      <c r="D80" s="53"/>
      <c r="N80"/>
      <c r="O80"/>
    </row>
    <row r="81" spans="2:15" s="50" customFormat="1" x14ac:dyDescent="0.35">
      <c r="B81" s="52"/>
      <c r="D81" s="53"/>
      <c r="N81"/>
      <c r="O81"/>
    </row>
    <row r="82" spans="2:15" s="50" customFormat="1" x14ac:dyDescent="0.35">
      <c r="B82" s="52"/>
      <c r="D82" s="53"/>
      <c r="N82"/>
      <c r="O82"/>
    </row>
    <row r="83" spans="2:15" s="50" customFormat="1" x14ac:dyDescent="0.35">
      <c r="B83" s="52"/>
      <c r="D83" s="53"/>
      <c r="N83"/>
      <c r="O83"/>
    </row>
    <row r="84" spans="2:15" s="50" customFormat="1" x14ac:dyDescent="0.35">
      <c r="B84" s="52"/>
      <c r="D84" s="53"/>
      <c r="N84"/>
      <c r="O84"/>
    </row>
    <row r="85" spans="2:15" s="50" customFormat="1" x14ac:dyDescent="0.35">
      <c r="B85" s="52"/>
      <c r="D85" s="53"/>
      <c r="N85"/>
      <c r="O85"/>
    </row>
  </sheetData>
  <mergeCells count="6">
    <mergeCell ref="B68:C68"/>
    <mergeCell ref="B3:D3"/>
    <mergeCell ref="C4:D4"/>
    <mergeCell ref="C20:D20"/>
    <mergeCell ref="C36:D36"/>
    <mergeCell ref="C52:D52"/>
  </mergeCells>
  <conditionalFormatting sqref="B69">
    <cfRule type="expression" dxfId="4" priority="3">
      <formula>(#REF!="X")</formula>
    </cfRule>
    <cfRule type="expression" dxfId="3" priority="4">
      <formula>($BE69&gt;1)</formula>
    </cfRule>
    <cfRule type="expression" dxfId="2" priority="5">
      <formula>($BE69=1)</formula>
    </cfRule>
  </conditionalFormatting>
  <conditionalFormatting sqref="D69">
    <cfRule type="expression" dxfId="1" priority="1">
      <formula>($BD69&gt;1)</formula>
    </cfRule>
    <cfRule type="expression" dxfId="0" priority="2">
      <formula>($BD69=1)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Officials</vt:lpstr>
      <vt:lpstr>Panels-H</vt:lpstr>
      <vt:lpstr>Panels-V</vt:lpstr>
      <vt:lpstr>'Panels-H'!Print_Area</vt:lpstr>
      <vt:lpstr>'Panels-V'!Print_Area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2019-02-26T21:43:37Z</cp:lastPrinted>
  <dcterms:created xsi:type="dcterms:W3CDTF">2009-03-14T20:38:16Z</dcterms:created>
  <dcterms:modified xsi:type="dcterms:W3CDTF">2026-10-12T22:29:51Z</dcterms:modified>
</cp:coreProperties>
</file>